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Ex1.xml" ContentType="application/vnd.ms-office.chartex+xml"/>
  <Override PartName="/xl/charts/style8.xml" ContentType="application/vnd.ms-office.chartstyle+xml"/>
  <Override PartName="/xl/charts/colors8.xml" ContentType="application/vnd.ms-office.chartcolorstyle+xml"/>
  <Override PartName="/xl/charts/chartEx2.xml" ContentType="application/vnd.ms-office.chartex+xml"/>
  <Override PartName="/xl/charts/style9.xml" ContentType="application/vnd.ms-office.chartstyle+xml"/>
  <Override PartName="/xl/charts/colors9.xml" ContentType="application/vnd.ms-office.chartcolorstyle+xml"/>
  <Override PartName="/xl/charts/chartEx3.xml" ContentType="application/vnd.ms-office.chartex+xml"/>
  <Override PartName="/xl/charts/style10.xml" ContentType="application/vnd.ms-office.chartstyle+xml"/>
  <Override PartName="/xl/charts/colors10.xml" ContentType="application/vnd.ms-office.chartcolorstyle+xml"/>
  <Override PartName="/xl/charts/chartEx4.xml" ContentType="application/vnd.ms-office.chartex+xml"/>
  <Override PartName="/xl/charts/style11.xml" ContentType="application/vnd.ms-office.chartstyle+xml"/>
  <Override PartName="/xl/charts/colors11.xml" ContentType="application/vnd.ms-office.chartcolorstyle+xml"/>
  <Override PartName="/xl/charts/chartEx5.xml" ContentType="application/vnd.ms-office.chartex+xml"/>
  <Override PartName="/xl/charts/style12.xml" ContentType="application/vnd.ms-office.chartstyle+xml"/>
  <Override PartName="/xl/charts/colors12.xml" ContentType="application/vnd.ms-office.chartcolorstyle+xml"/>
  <Override PartName="/xl/charts/chartEx6.xml" ContentType="application/vnd.ms-office.chartex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tfrey\Documents\git\conmar-mka\Results\Torsten\Paper\Supplements\"/>
    </mc:Choice>
  </mc:AlternateContent>
  <xr:revisionPtr revIDLastSave="0" documentId="13_ncr:1_{CE62240D-DE59-4125-950B-B03E68190E74}" xr6:coauthVersionLast="36" xr6:coauthVersionMax="36" xr10:uidLastSave="{00000000-0000-0000-0000-000000000000}"/>
  <bookViews>
    <workbookView xWindow="0" yWindow="0" windowWidth="22260" windowHeight="12648" firstSheet="1" activeTab="1" xr2:uid="{00000000-000D-0000-FFFF-FFFF00000000}"/>
  </bookViews>
  <sheets>
    <sheet name="MunitionPileStats" sheetId="1" state="hidden" r:id="rId1"/>
    <sheet name="1. Distance distribution" sheetId="3" r:id="rId2"/>
    <sheet name="2. Traffic (elbow graph)" sheetId="5" r:id="rId3"/>
    <sheet name="3. Traffic (clusters)" sheetId="6" r:id="rId4"/>
  </sheets>
  <definedNames>
    <definedName name="_xlnm._FilterDatabase" localSheetId="2" hidden="1">'2. Traffic (elbow graph)'!$B$2:$L$486</definedName>
    <definedName name="_xlnm._FilterDatabase" localSheetId="3" hidden="1">'3. Traffic (clusters)'!$C$3:$I$487</definedName>
    <definedName name="_xlnm._FilterDatabase" localSheetId="0" hidden="1">MunitionPileStats!$A$10:$AS$494</definedName>
    <definedName name="_xlchart.v1.0" hidden="1">'3. Traffic (clusters)'!$AR$4:$AR$488</definedName>
    <definedName name="_xlchart.v1.1" hidden="1">'3. Traffic (clusters)'!$AS$4:$AS$488</definedName>
    <definedName name="_xlchart.v1.10" hidden="1">'3. Traffic (clusters)'!$AN$3:$AN$488</definedName>
    <definedName name="_xlchart.v1.11" hidden="1">'3. Traffic (clusters)'!$AO$3:$AO$488</definedName>
    <definedName name="_xlchart.v1.12" hidden="1">'3. Traffic (clusters)'!$AB$4:$AB$488</definedName>
    <definedName name="_xlchart.v1.13" hidden="1">'3. Traffic (clusters)'!$AC$4:$AC$488</definedName>
    <definedName name="_xlchart.v1.14" hidden="1">'3. Traffic (clusters)'!$AD$4:$AD$488</definedName>
    <definedName name="_xlchart.v1.15" hidden="1">'3. Traffic (clusters)'!$AE$4:$AE$487</definedName>
    <definedName name="_xlchart.v1.16" hidden="1">'3. Traffic (clusters)'!$AF$4:$AF$488</definedName>
    <definedName name="_xlchart.v1.17" hidden="1">'3. Traffic (clusters)'!$AG$4:$AG$488</definedName>
    <definedName name="_xlchart.v1.18" hidden="1">'3. Traffic (clusters)'!$L$4:$L$488</definedName>
    <definedName name="_xlchart.v1.19" hidden="1">'3. Traffic (clusters)'!$M$4:$M$488</definedName>
    <definedName name="_xlchart.v1.2" hidden="1">'3. Traffic (clusters)'!$AT$4:$AT$488</definedName>
    <definedName name="_xlchart.v1.20" hidden="1">'3. Traffic (clusters)'!$N$4:$N$488</definedName>
    <definedName name="_xlchart.v1.21" hidden="1">'3. Traffic (clusters)'!$O$4:$O$487</definedName>
    <definedName name="_xlchart.v1.22" hidden="1">'3. Traffic (clusters)'!$P$4:$P$488</definedName>
    <definedName name="_xlchart.v1.23" hidden="1">'3. Traffic (clusters)'!$Q$4:$Q$488</definedName>
    <definedName name="_xlchart.v1.24" hidden="1">'3. Traffic (clusters)'!$D$4:$D$488</definedName>
    <definedName name="_xlchart.v1.25" hidden="1">'3. Traffic (clusters)'!$E$4:$E$488</definedName>
    <definedName name="_xlchart.v1.26" hidden="1">'3. Traffic (clusters)'!$F$4:$F$488</definedName>
    <definedName name="_xlchart.v1.27" hidden="1">'3. Traffic (clusters)'!$G$4:$G$487</definedName>
    <definedName name="_xlchart.v1.28" hidden="1">'3. Traffic (clusters)'!$H$4:$H$488</definedName>
    <definedName name="_xlchart.v1.29" hidden="1">'3. Traffic (clusters)'!$I$4:$I$488</definedName>
    <definedName name="_xlchart.v1.3" hidden="1">'3. Traffic (clusters)'!$AU$4:$AU$487</definedName>
    <definedName name="_xlchart.v1.30" hidden="1">'3. Traffic (clusters)'!$T$3:$T$488</definedName>
    <definedName name="_xlchart.v1.31" hidden="1">'3. Traffic (clusters)'!$U$3:$U$488</definedName>
    <definedName name="_xlchart.v1.32" hidden="1">'3. Traffic (clusters)'!$V$3:$V$488</definedName>
    <definedName name="_xlchart.v1.33" hidden="1">'3. Traffic (clusters)'!$W$3:$W$487</definedName>
    <definedName name="_xlchart.v1.34" hidden="1">'3. Traffic (clusters)'!$X$3:$X$488</definedName>
    <definedName name="_xlchart.v1.35" hidden="1">'3. Traffic (clusters)'!$Y$3:$Y$488</definedName>
    <definedName name="_xlchart.v1.4" hidden="1">'3. Traffic (clusters)'!$AV$4:$AV$488</definedName>
    <definedName name="_xlchart.v1.5" hidden="1">'3. Traffic (clusters)'!$AW$4:$AW$488</definedName>
    <definedName name="_xlchart.v1.6" hidden="1">'3. Traffic (clusters)'!$AJ$3:$AJ$488</definedName>
    <definedName name="_xlchart.v1.7" hidden="1">'3. Traffic (clusters)'!$AK$3:$AK$488</definedName>
    <definedName name="_xlchart.v1.8" hidden="1">'3. Traffic (clusters)'!$AL$3:$AL$488</definedName>
    <definedName name="_xlchart.v1.9" hidden="1">'3. Traffic (clusters)'!$AM$3:$AM$487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494" i="6" l="1"/>
  <c r="AV494" i="6"/>
  <c r="AU494" i="6"/>
  <c r="AT494" i="6"/>
  <c r="AS494" i="6"/>
  <c r="AR494" i="6"/>
  <c r="AQ494" i="6"/>
  <c r="AW493" i="6"/>
  <c r="AV493" i="6"/>
  <c r="AU493" i="6"/>
  <c r="AT493" i="6"/>
  <c r="AS493" i="6"/>
  <c r="AR493" i="6"/>
  <c r="AQ493" i="6"/>
  <c r="AW492" i="6"/>
  <c r="AV492" i="6"/>
  <c r="AU492" i="6"/>
  <c r="AT492" i="6"/>
  <c r="AS492" i="6"/>
  <c r="AR492" i="6"/>
  <c r="AQ492" i="6"/>
  <c r="AW491" i="6"/>
  <c r="AV491" i="6"/>
  <c r="AU491" i="6"/>
  <c r="AT491" i="6"/>
  <c r="AS491" i="6"/>
  <c r="AR491" i="6"/>
  <c r="AQ491" i="6"/>
  <c r="AW490" i="6"/>
  <c r="AV490" i="6"/>
  <c r="AU490" i="6"/>
  <c r="AT490" i="6"/>
  <c r="AS490" i="6"/>
  <c r="AR490" i="6"/>
  <c r="AQ490" i="6"/>
  <c r="AW489" i="6"/>
  <c r="AV489" i="6"/>
  <c r="AU489" i="6"/>
  <c r="AT489" i="6"/>
  <c r="AS489" i="6"/>
  <c r="AR489" i="6"/>
  <c r="AQ489" i="6"/>
  <c r="AO494" i="6"/>
  <c r="AN494" i="6"/>
  <c r="AM494" i="6"/>
  <c r="AL494" i="6"/>
  <c r="AK494" i="6"/>
  <c r="AJ494" i="6"/>
  <c r="AI494" i="6"/>
  <c r="AO493" i="6"/>
  <c r="AN493" i="6"/>
  <c r="AM493" i="6"/>
  <c r="AL493" i="6"/>
  <c r="AK493" i="6"/>
  <c r="AJ493" i="6"/>
  <c r="AI493" i="6"/>
  <c r="AO492" i="6"/>
  <c r="AN492" i="6"/>
  <c r="AM492" i="6"/>
  <c r="AL492" i="6"/>
  <c r="AK492" i="6"/>
  <c r="AJ492" i="6"/>
  <c r="AI492" i="6"/>
  <c r="AO491" i="6"/>
  <c r="AN491" i="6"/>
  <c r="AM491" i="6"/>
  <c r="AL491" i="6"/>
  <c r="AK491" i="6"/>
  <c r="AJ491" i="6"/>
  <c r="AI491" i="6"/>
  <c r="AO490" i="6"/>
  <c r="AN490" i="6"/>
  <c r="AM490" i="6"/>
  <c r="AL490" i="6"/>
  <c r="AK490" i="6"/>
  <c r="AJ490" i="6"/>
  <c r="AI490" i="6"/>
  <c r="AO489" i="6"/>
  <c r="AN489" i="6"/>
  <c r="AM489" i="6"/>
  <c r="AL489" i="6"/>
  <c r="AK489" i="6"/>
  <c r="AJ489" i="6"/>
  <c r="AI489" i="6"/>
  <c r="AG494" i="6"/>
  <c r="AF494" i="6"/>
  <c r="AE494" i="6"/>
  <c r="AD494" i="6"/>
  <c r="AC494" i="6"/>
  <c r="AB494" i="6"/>
  <c r="AA494" i="6"/>
  <c r="AG493" i="6"/>
  <c r="AF493" i="6"/>
  <c r="AE493" i="6"/>
  <c r="AD493" i="6"/>
  <c r="AC493" i="6"/>
  <c r="AB493" i="6"/>
  <c r="AA493" i="6"/>
  <c r="AG492" i="6"/>
  <c r="AF492" i="6"/>
  <c r="AE492" i="6"/>
  <c r="AD492" i="6"/>
  <c r="AC492" i="6"/>
  <c r="AB492" i="6"/>
  <c r="AA492" i="6"/>
  <c r="AG491" i="6"/>
  <c r="AF491" i="6"/>
  <c r="AE491" i="6"/>
  <c r="AD491" i="6"/>
  <c r="AC491" i="6"/>
  <c r="AB491" i="6"/>
  <c r="AA491" i="6"/>
  <c r="AG490" i="6"/>
  <c r="AF490" i="6"/>
  <c r="AE490" i="6"/>
  <c r="AD490" i="6"/>
  <c r="AC490" i="6"/>
  <c r="AB490" i="6"/>
  <c r="AA490" i="6"/>
  <c r="AG489" i="6"/>
  <c r="AF489" i="6"/>
  <c r="AE489" i="6"/>
  <c r="AD489" i="6"/>
  <c r="AC489" i="6"/>
  <c r="AB489" i="6"/>
  <c r="AA489" i="6"/>
  <c r="Y494" i="6"/>
  <c r="X494" i="6"/>
  <c r="W494" i="6"/>
  <c r="V494" i="6"/>
  <c r="U494" i="6"/>
  <c r="T494" i="6"/>
  <c r="S494" i="6"/>
  <c r="Y493" i="6"/>
  <c r="X493" i="6"/>
  <c r="W493" i="6"/>
  <c r="V493" i="6"/>
  <c r="U493" i="6"/>
  <c r="T493" i="6"/>
  <c r="S493" i="6"/>
  <c r="Y492" i="6"/>
  <c r="X492" i="6"/>
  <c r="W492" i="6"/>
  <c r="V492" i="6"/>
  <c r="U492" i="6"/>
  <c r="T492" i="6"/>
  <c r="S492" i="6"/>
  <c r="Y491" i="6"/>
  <c r="X491" i="6"/>
  <c r="W491" i="6"/>
  <c r="V491" i="6"/>
  <c r="U491" i="6"/>
  <c r="T491" i="6"/>
  <c r="S491" i="6"/>
  <c r="Y490" i="6"/>
  <c r="X490" i="6"/>
  <c r="W490" i="6"/>
  <c r="V490" i="6"/>
  <c r="U490" i="6"/>
  <c r="T490" i="6"/>
  <c r="S490" i="6"/>
  <c r="Y489" i="6"/>
  <c r="X489" i="6"/>
  <c r="W489" i="6"/>
  <c r="V489" i="6"/>
  <c r="U489" i="6"/>
  <c r="T489" i="6"/>
  <c r="S489" i="6"/>
  <c r="Q494" i="6"/>
  <c r="P494" i="6"/>
  <c r="O494" i="6"/>
  <c r="N494" i="6"/>
  <c r="M494" i="6"/>
  <c r="L494" i="6"/>
  <c r="K494" i="6"/>
  <c r="Q493" i="6"/>
  <c r="P493" i="6"/>
  <c r="O493" i="6"/>
  <c r="N493" i="6"/>
  <c r="M493" i="6"/>
  <c r="L493" i="6"/>
  <c r="K493" i="6"/>
  <c r="Q492" i="6"/>
  <c r="P492" i="6"/>
  <c r="O492" i="6"/>
  <c r="N492" i="6"/>
  <c r="M492" i="6"/>
  <c r="L492" i="6"/>
  <c r="K492" i="6"/>
  <c r="Q491" i="6"/>
  <c r="P491" i="6"/>
  <c r="O491" i="6"/>
  <c r="N491" i="6"/>
  <c r="M491" i="6"/>
  <c r="L491" i="6"/>
  <c r="K491" i="6"/>
  <c r="Q490" i="6"/>
  <c r="P490" i="6"/>
  <c r="O490" i="6"/>
  <c r="N490" i="6"/>
  <c r="M490" i="6"/>
  <c r="L490" i="6"/>
  <c r="K490" i="6"/>
  <c r="Q489" i="6"/>
  <c r="P489" i="6"/>
  <c r="O489" i="6"/>
  <c r="N489" i="6"/>
  <c r="M489" i="6"/>
  <c r="L489" i="6"/>
  <c r="K489" i="6"/>
  <c r="D489" i="6"/>
  <c r="E489" i="6"/>
  <c r="F489" i="6"/>
  <c r="G489" i="6"/>
  <c r="H489" i="6"/>
  <c r="I489" i="6"/>
  <c r="D490" i="6"/>
  <c r="E490" i="6"/>
  <c r="F490" i="6"/>
  <c r="G490" i="6"/>
  <c r="H490" i="6"/>
  <c r="I490" i="6"/>
  <c r="D491" i="6"/>
  <c r="E491" i="6"/>
  <c r="F491" i="6"/>
  <c r="G491" i="6"/>
  <c r="H491" i="6"/>
  <c r="I491" i="6"/>
  <c r="D492" i="6"/>
  <c r="E492" i="6"/>
  <c r="F492" i="6"/>
  <c r="G492" i="6"/>
  <c r="H492" i="6"/>
  <c r="I492" i="6"/>
  <c r="D493" i="6"/>
  <c r="E493" i="6"/>
  <c r="F493" i="6"/>
  <c r="G493" i="6"/>
  <c r="H493" i="6"/>
  <c r="I493" i="6"/>
  <c r="D494" i="6"/>
  <c r="E494" i="6"/>
  <c r="F494" i="6"/>
  <c r="G494" i="6"/>
  <c r="H494" i="6"/>
  <c r="I494" i="6"/>
  <c r="C494" i="6"/>
  <c r="C492" i="6"/>
  <c r="C491" i="6"/>
  <c r="C490" i="6"/>
  <c r="C489" i="6"/>
  <c r="C493" i="6"/>
  <c r="O80" i="3" l="1"/>
  <c r="N80" i="3" s="1"/>
  <c r="Q102" i="3"/>
  <c r="P102" i="3" s="1"/>
  <c r="U100" i="3"/>
  <c r="T100" i="3" s="1"/>
  <c r="K95" i="3"/>
  <c r="J95" i="3" s="1"/>
  <c r="O99" i="3"/>
  <c r="N99" i="3" s="1"/>
  <c r="K100" i="3"/>
  <c r="J100" i="3" s="1"/>
  <c r="O97" i="3"/>
  <c r="N97" i="3" s="1"/>
  <c r="S96" i="3"/>
  <c r="R96" i="3" s="1"/>
  <c r="M98" i="3"/>
  <c r="L98" i="3" s="1"/>
  <c r="Q99" i="3"/>
  <c r="P99" i="3" s="1"/>
  <c r="K102" i="3"/>
  <c r="J102" i="3" s="1"/>
  <c r="O93" i="3"/>
  <c r="N93" i="3" s="1"/>
  <c r="K67" i="3"/>
  <c r="J67" i="3" s="1"/>
  <c r="S85" i="3"/>
  <c r="R85" i="3" s="1"/>
  <c r="S95" i="3"/>
  <c r="R95" i="3" s="1"/>
  <c r="S97" i="3"/>
  <c r="R97" i="3" s="1"/>
  <c r="O94" i="3"/>
  <c r="N94" i="3" s="1"/>
  <c r="K91" i="3"/>
  <c r="J91" i="3" s="1"/>
  <c r="O92" i="3"/>
  <c r="N92" i="3" s="1"/>
  <c r="S98" i="3"/>
  <c r="R98" i="3" s="1"/>
  <c r="U94" i="3"/>
  <c r="T94" i="3" s="1"/>
  <c r="S93" i="3"/>
  <c r="R93" i="3" s="1"/>
  <c r="S90" i="3"/>
  <c r="R90" i="3" s="1"/>
  <c r="K79" i="3"/>
  <c r="J79" i="3" s="1"/>
  <c r="S73" i="3"/>
  <c r="R73" i="3" s="1"/>
  <c r="O68" i="3"/>
  <c r="N68" i="3" s="1"/>
  <c r="K63" i="3"/>
  <c r="J63" i="3" s="1"/>
  <c r="U59" i="3"/>
  <c r="T59" i="3" s="1"/>
  <c r="M54" i="3"/>
  <c r="L54" i="3" s="1"/>
  <c r="U36" i="3"/>
  <c r="T36" i="3" s="1"/>
  <c r="U52" i="3"/>
  <c r="T52" i="3" s="1"/>
  <c r="U69" i="3"/>
  <c r="T69" i="3" s="1"/>
  <c r="U73" i="3"/>
  <c r="T73" i="3" s="1"/>
  <c r="U77" i="3"/>
  <c r="T77" i="3" s="1"/>
  <c r="U81" i="3"/>
  <c r="T81" i="3" s="1"/>
  <c r="U85" i="3"/>
  <c r="T85" i="3" s="1"/>
  <c r="U89" i="3"/>
  <c r="T89" i="3" s="1"/>
  <c r="U93" i="3"/>
  <c r="T93" i="3" s="1"/>
  <c r="U97" i="3"/>
  <c r="T97" i="3" s="1"/>
  <c r="U101" i="3"/>
  <c r="T101" i="3" s="1"/>
  <c r="U62" i="3"/>
  <c r="T62" i="3" s="1"/>
  <c r="U66" i="3"/>
  <c r="T66" i="3" s="1"/>
  <c r="U70" i="3"/>
  <c r="T70" i="3" s="1"/>
  <c r="U74" i="3"/>
  <c r="T74" i="3" s="1"/>
  <c r="U78" i="3"/>
  <c r="T78" i="3" s="1"/>
  <c r="U82" i="3"/>
  <c r="T82" i="3" s="1"/>
  <c r="U86" i="3"/>
  <c r="T86" i="3" s="1"/>
  <c r="U90" i="3"/>
  <c r="T90" i="3" s="1"/>
  <c r="U44" i="3"/>
  <c r="T44" i="3" s="1"/>
  <c r="U67" i="3"/>
  <c r="T67" i="3" s="1"/>
  <c r="U71" i="3"/>
  <c r="T71" i="3" s="1"/>
  <c r="U75" i="3"/>
  <c r="T75" i="3" s="1"/>
  <c r="U79" i="3"/>
  <c r="T79" i="3" s="1"/>
  <c r="U83" i="3"/>
  <c r="T83" i="3" s="1"/>
  <c r="U87" i="3"/>
  <c r="T87" i="3" s="1"/>
  <c r="U91" i="3"/>
  <c r="T91" i="3" s="1"/>
  <c r="U95" i="3"/>
  <c r="T95" i="3" s="1"/>
  <c r="U99" i="3"/>
  <c r="T99" i="3" s="1"/>
  <c r="U60" i="3"/>
  <c r="T60" i="3" s="1"/>
  <c r="U64" i="3"/>
  <c r="T64" i="3" s="1"/>
  <c r="U68" i="3"/>
  <c r="T68" i="3" s="1"/>
  <c r="U72" i="3"/>
  <c r="T72" i="3" s="1"/>
  <c r="U76" i="3"/>
  <c r="T76" i="3" s="1"/>
  <c r="U80" i="3"/>
  <c r="T80" i="3" s="1"/>
  <c r="U84" i="3"/>
  <c r="T84" i="3" s="1"/>
  <c r="U88" i="3"/>
  <c r="T88" i="3" s="1"/>
  <c r="U92" i="3"/>
  <c r="T92" i="3" s="1"/>
  <c r="Q43" i="3"/>
  <c r="P43" i="3" s="1"/>
  <c r="Q31" i="3"/>
  <c r="P31" i="3" s="1"/>
  <c r="M42" i="3"/>
  <c r="L42" i="3" s="1"/>
  <c r="M67" i="3"/>
  <c r="L67" i="3" s="1"/>
  <c r="M71" i="3"/>
  <c r="L71" i="3" s="1"/>
  <c r="M75" i="3"/>
  <c r="L75" i="3" s="1"/>
  <c r="M79" i="3"/>
  <c r="L79" i="3" s="1"/>
  <c r="M83" i="3"/>
  <c r="L83" i="3" s="1"/>
  <c r="M87" i="3"/>
  <c r="L87" i="3" s="1"/>
  <c r="M91" i="3"/>
  <c r="L91" i="3" s="1"/>
  <c r="M95" i="3"/>
  <c r="L95" i="3" s="1"/>
  <c r="M99" i="3"/>
  <c r="L99" i="3" s="1"/>
  <c r="M46" i="3"/>
  <c r="L46" i="3" s="1"/>
  <c r="M58" i="3"/>
  <c r="L58" i="3" s="1"/>
  <c r="M59" i="3"/>
  <c r="L59" i="3" s="1"/>
  <c r="M64" i="3"/>
  <c r="L64" i="3" s="1"/>
  <c r="M68" i="3"/>
  <c r="L68" i="3" s="1"/>
  <c r="M72" i="3"/>
  <c r="L72" i="3" s="1"/>
  <c r="M76" i="3"/>
  <c r="L76" i="3" s="1"/>
  <c r="M80" i="3"/>
  <c r="L80" i="3" s="1"/>
  <c r="M84" i="3"/>
  <c r="L84" i="3" s="1"/>
  <c r="M88" i="3"/>
  <c r="L88" i="3" s="1"/>
  <c r="M92" i="3"/>
  <c r="L92" i="3" s="1"/>
  <c r="M50" i="3"/>
  <c r="L50" i="3" s="1"/>
  <c r="M65" i="3"/>
  <c r="L65" i="3" s="1"/>
  <c r="M69" i="3"/>
  <c r="L69" i="3" s="1"/>
  <c r="M73" i="3"/>
  <c r="L73" i="3" s="1"/>
  <c r="M77" i="3"/>
  <c r="L77" i="3" s="1"/>
  <c r="M81" i="3"/>
  <c r="L81" i="3" s="1"/>
  <c r="M85" i="3"/>
  <c r="L85" i="3" s="1"/>
  <c r="M89" i="3"/>
  <c r="L89" i="3" s="1"/>
  <c r="M93" i="3"/>
  <c r="L93" i="3" s="1"/>
  <c r="M97" i="3"/>
  <c r="L97" i="3" s="1"/>
  <c r="M101" i="3"/>
  <c r="L101" i="3" s="1"/>
  <c r="M62" i="3"/>
  <c r="L62" i="3" s="1"/>
  <c r="M66" i="3"/>
  <c r="L66" i="3" s="1"/>
  <c r="M70" i="3"/>
  <c r="L70" i="3" s="1"/>
  <c r="M74" i="3"/>
  <c r="L74" i="3" s="1"/>
  <c r="M78" i="3"/>
  <c r="L78" i="3" s="1"/>
  <c r="M82" i="3"/>
  <c r="L82" i="3" s="1"/>
  <c r="M86" i="3"/>
  <c r="L86" i="3" s="1"/>
  <c r="M90" i="3"/>
  <c r="L90" i="3" s="1"/>
  <c r="M94" i="3"/>
  <c r="L94" i="3" s="1"/>
  <c r="U32" i="3"/>
  <c r="T32" i="3" s="1"/>
  <c r="O101" i="3"/>
  <c r="N101" i="3" s="1"/>
  <c r="S99" i="3"/>
  <c r="R99" i="3" s="1"/>
  <c r="Q97" i="3"/>
  <c r="P97" i="3" s="1"/>
  <c r="K97" i="3"/>
  <c r="J97" i="3" s="1"/>
  <c r="O95" i="3"/>
  <c r="N95" i="3" s="1"/>
  <c r="O91" i="3"/>
  <c r="N91" i="3" s="1"/>
  <c r="K88" i="3"/>
  <c r="J88" i="3" s="1"/>
  <c r="O85" i="3"/>
  <c r="N85" i="3" s="1"/>
  <c r="S82" i="3"/>
  <c r="R82" i="3" s="1"/>
  <c r="O50" i="3"/>
  <c r="N50" i="3" s="1"/>
  <c r="S39" i="3"/>
  <c r="R39" i="3" s="1"/>
  <c r="O25" i="3"/>
  <c r="N25" i="3" s="1"/>
  <c r="O17" i="3"/>
  <c r="N17" i="3" s="1"/>
  <c r="K20" i="3"/>
  <c r="J20" i="3" s="1"/>
  <c r="K28" i="3"/>
  <c r="J28" i="3" s="1"/>
  <c r="K33" i="3"/>
  <c r="J33" i="3" s="1"/>
  <c r="K36" i="3"/>
  <c r="J36" i="3" s="1"/>
  <c r="K49" i="3"/>
  <c r="J49" i="3" s="1"/>
  <c r="K52" i="3"/>
  <c r="J52" i="3" s="1"/>
  <c r="K58" i="3"/>
  <c r="J58" i="3" s="1"/>
  <c r="K59" i="3"/>
  <c r="J59" i="3" s="1"/>
  <c r="K64" i="3"/>
  <c r="J64" i="3" s="1"/>
  <c r="K68" i="3"/>
  <c r="J68" i="3" s="1"/>
  <c r="K72" i="3"/>
  <c r="J72" i="3" s="1"/>
  <c r="K76" i="3"/>
  <c r="J76" i="3" s="1"/>
  <c r="K80" i="3"/>
  <c r="J80" i="3" s="1"/>
  <c r="K60" i="3"/>
  <c r="J60" i="3" s="1"/>
  <c r="K93" i="3"/>
  <c r="J93" i="3" s="1"/>
  <c r="K37" i="3"/>
  <c r="J37" i="3" s="1"/>
  <c r="K40" i="3"/>
  <c r="J40" i="3" s="1"/>
  <c r="K53" i="3"/>
  <c r="J53" i="3" s="1"/>
  <c r="K57" i="3"/>
  <c r="J57" i="3" s="1"/>
  <c r="K61" i="3"/>
  <c r="J61" i="3" s="1"/>
  <c r="K65" i="3"/>
  <c r="J65" i="3" s="1"/>
  <c r="K69" i="3"/>
  <c r="J69" i="3" s="1"/>
  <c r="K73" i="3"/>
  <c r="J73" i="3" s="1"/>
  <c r="K77" i="3"/>
  <c r="J77" i="3" s="1"/>
  <c r="K81" i="3"/>
  <c r="J81" i="3" s="1"/>
  <c r="K85" i="3"/>
  <c r="J85" i="3" s="1"/>
  <c r="K89" i="3"/>
  <c r="J89" i="3" s="1"/>
  <c r="K24" i="3"/>
  <c r="J24" i="3" s="1"/>
  <c r="K41" i="3"/>
  <c r="J41" i="3" s="1"/>
  <c r="K44" i="3"/>
  <c r="J44" i="3" s="1"/>
  <c r="K62" i="3"/>
  <c r="J62" i="3" s="1"/>
  <c r="K66" i="3"/>
  <c r="J66" i="3" s="1"/>
  <c r="K70" i="3"/>
  <c r="J70" i="3" s="1"/>
  <c r="K74" i="3"/>
  <c r="J74" i="3" s="1"/>
  <c r="K78" i="3"/>
  <c r="J78" i="3" s="1"/>
  <c r="K82" i="3"/>
  <c r="J82" i="3" s="1"/>
  <c r="K86" i="3"/>
  <c r="J86" i="3" s="1"/>
  <c r="K90" i="3"/>
  <c r="J90" i="3" s="1"/>
  <c r="K16" i="3"/>
  <c r="J16" i="3" s="1"/>
  <c r="K56" i="3"/>
  <c r="J56" i="3" s="1"/>
  <c r="K12" i="3"/>
  <c r="J12" i="3" s="1"/>
  <c r="O9" i="3"/>
  <c r="N9" i="3" s="1"/>
  <c r="K8" i="3"/>
  <c r="J8" i="3" s="1"/>
  <c r="S9" i="3"/>
  <c r="R9" i="3" s="1"/>
  <c r="S13" i="3"/>
  <c r="R13" i="3" s="1"/>
  <c r="S17" i="3"/>
  <c r="R17" i="3" s="1"/>
  <c r="S21" i="3"/>
  <c r="R21" i="3" s="1"/>
  <c r="S25" i="3"/>
  <c r="R25" i="3" s="1"/>
  <c r="S29" i="3"/>
  <c r="R29" i="3" s="1"/>
  <c r="S33" i="3"/>
  <c r="R33" i="3" s="1"/>
  <c r="S37" i="3"/>
  <c r="R37" i="3" s="1"/>
  <c r="S41" i="3"/>
  <c r="R41" i="3" s="1"/>
  <c r="S45" i="3"/>
  <c r="R45" i="3" s="1"/>
  <c r="S49" i="3"/>
  <c r="R49" i="3" s="1"/>
  <c r="S53" i="3"/>
  <c r="R53" i="3" s="1"/>
  <c r="S11" i="3"/>
  <c r="R11" i="3" s="1"/>
  <c r="S15" i="3"/>
  <c r="R15" i="3" s="1"/>
  <c r="S19" i="3"/>
  <c r="R19" i="3" s="1"/>
  <c r="S23" i="3"/>
  <c r="R23" i="3" s="1"/>
  <c r="S27" i="3"/>
  <c r="R27" i="3" s="1"/>
  <c r="S8" i="3"/>
  <c r="R8" i="3" s="1"/>
  <c r="S12" i="3"/>
  <c r="R12" i="3" s="1"/>
  <c r="S16" i="3"/>
  <c r="R16" i="3" s="1"/>
  <c r="S20" i="3"/>
  <c r="R20" i="3" s="1"/>
  <c r="S24" i="3"/>
  <c r="R24" i="3" s="1"/>
  <c r="S28" i="3"/>
  <c r="R28" i="3" s="1"/>
  <c r="S32" i="3"/>
  <c r="R32" i="3" s="1"/>
  <c r="S36" i="3"/>
  <c r="R36" i="3" s="1"/>
  <c r="S40" i="3"/>
  <c r="R40" i="3" s="1"/>
  <c r="S44" i="3"/>
  <c r="R44" i="3" s="1"/>
  <c r="S48" i="3"/>
  <c r="R48" i="3" s="1"/>
  <c r="S52" i="3"/>
  <c r="R52" i="3" s="1"/>
  <c r="S22" i="3"/>
  <c r="R22" i="3" s="1"/>
  <c r="S30" i="3"/>
  <c r="R30" i="3" s="1"/>
  <c r="S43" i="3"/>
  <c r="R43" i="3" s="1"/>
  <c r="S46" i="3"/>
  <c r="R46" i="3" s="1"/>
  <c r="S55" i="3"/>
  <c r="R55" i="3" s="1"/>
  <c r="S62" i="3"/>
  <c r="R62" i="3" s="1"/>
  <c r="S66" i="3"/>
  <c r="R66" i="3" s="1"/>
  <c r="S70" i="3"/>
  <c r="R70" i="3" s="1"/>
  <c r="S74" i="3"/>
  <c r="R74" i="3" s="1"/>
  <c r="S78" i="3"/>
  <c r="R78" i="3" s="1"/>
  <c r="S31" i="3"/>
  <c r="R31" i="3" s="1"/>
  <c r="S34" i="3"/>
  <c r="R34" i="3" s="1"/>
  <c r="S47" i="3"/>
  <c r="R47" i="3" s="1"/>
  <c r="S50" i="3"/>
  <c r="R50" i="3" s="1"/>
  <c r="S63" i="3"/>
  <c r="R63" i="3" s="1"/>
  <c r="S67" i="3"/>
  <c r="R67" i="3" s="1"/>
  <c r="S71" i="3"/>
  <c r="R71" i="3" s="1"/>
  <c r="S75" i="3"/>
  <c r="R75" i="3" s="1"/>
  <c r="S79" i="3"/>
  <c r="R79" i="3" s="1"/>
  <c r="S83" i="3"/>
  <c r="R83" i="3" s="1"/>
  <c r="S87" i="3"/>
  <c r="R87" i="3" s="1"/>
  <c r="S91" i="3"/>
  <c r="R91" i="3" s="1"/>
  <c r="S14" i="3"/>
  <c r="R14" i="3" s="1"/>
  <c r="S57" i="3"/>
  <c r="R57" i="3" s="1"/>
  <c r="S58" i="3"/>
  <c r="R58" i="3" s="1"/>
  <c r="S59" i="3"/>
  <c r="R59" i="3" s="1"/>
  <c r="S18" i="3"/>
  <c r="R18" i="3" s="1"/>
  <c r="S26" i="3"/>
  <c r="R26" i="3" s="1"/>
  <c r="S35" i="3"/>
  <c r="R35" i="3" s="1"/>
  <c r="S38" i="3"/>
  <c r="R38" i="3" s="1"/>
  <c r="S51" i="3"/>
  <c r="R51" i="3" s="1"/>
  <c r="S56" i="3"/>
  <c r="R56" i="3" s="1"/>
  <c r="S60" i="3"/>
  <c r="R60" i="3" s="1"/>
  <c r="S64" i="3"/>
  <c r="R64" i="3" s="1"/>
  <c r="S68" i="3"/>
  <c r="R68" i="3" s="1"/>
  <c r="S72" i="3"/>
  <c r="R72" i="3" s="1"/>
  <c r="S76" i="3"/>
  <c r="R76" i="3" s="1"/>
  <c r="S80" i="3"/>
  <c r="R80" i="3" s="1"/>
  <c r="S84" i="3"/>
  <c r="R84" i="3" s="1"/>
  <c r="S88" i="3"/>
  <c r="R88" i="3" s="1"/>
  <c r="S10" i="3"/>
  <c r="R10" i="3" s="1"/>
  <c r="S54" i="3"/>
  <c r="R54" i="3" s="1"/>
  <c r="K4" i="3"/>
  <c r="J4" i="3" s="1"/>
  <c r="K96" i="3"/>
  <c r="J96" i="3" s="1"/>
  <c r="S102" i="3"/>
  <c r="R102" i="3" s="1"/>
  <c r="S101" i="3"/>
  <c r="R101" i="3" s="1"/>
  <c r="K98" i="3"/>
  <c r="J98" i="3" s="1"/>
  <c r="K92" i="3"/>
  <c r="J92" i="3" s="1"/>
  <c r="K87" i="3"/>
  <c r="J87" i="3" s="1"/>
  <c r="O84" i="3"/>
  <c r="N84" i="3" s="1"/>
  <c r="S81" i="3"/>
  <c r="R81" i="3" s="1"/>
  <c r="S77" i="3"/>
  <c r="R77" i="3" s="1"/>
  <c r="O72" i="3"/>
  <c r="N72" i="3" s="1"/>
  <c r="S61" i="3"/>
  <c r="R61" i="3" s="1"/>
  <c r="O58" i="3"/>
  <c r="N58" i="3" s="1"/>
  <c r="K48" i="3"/>
  <c r="J48" i="3" s="1"/>
  <c r="O37" i="3"/>
  <c r="N37" i="3" s="1"/>
  <c r="O102" i="3"/>
  <c r="N102" i="3" s="1"/>
  <c r="M100" i="3"/>
  <c r="L100" i="3" s="1"/>
  <c r="M102" i="3"/>
  <c r="L102" i="3" s="1"/>
  <c r="S100" i="3"/>
  <c r="R100" i="3" s="1"/>
  <c r="S89" i="3"/>
  <c r="R89" i="3" s="1"/>
  <c r="K99" i="3"/>
  <c r="J99" i="3" s="1"/>
  <c r="U96" i="3"/>
  <c r="T96" i="3" s="1"/>
  <c r="O96" i="3"/>
  <c r="N96" i="3" s="1"/>
  <c r="S94" i="3"/>
  <c r="R94" i="3" s="1"/>
  <c r="K94" i="3"/>
  <c r="J94" i="3" s="1"/>
  <c r="S92" i="3"/>
  <c r="R92" i="3" s="1"/>
  <c r="O38" i="3"/>
  <c r="N38" i="3" s="1"/>
  <c r="O41" i="3"/>
  <c r="N41" i="3" s="1"/>
  <c r="O54" i="3"/>
  <c r="N54" i="3" s="1"/>
  <c r="O61" i="3"/>
  <c r="N61" i="3" s="1"/>
  <c r="O65" i="3"/>
  <c r="N65" i="3" s="1"/>
  <c r="O69" i="3"/>
  <c r="N69" i="3" s="1"/>
  <c r="O73" i="3"/>
  <c r="N73" i="3" s="1"/>
  <c r="O77" i="3"/>
  <c r="N77" i="3" s="1"/>
  <c r="O90" i="3"/>
  <c r="N90" i="3" s="1"/>
  <c r="O42" i="3"/>
  <c r="N42" i="3" s="1"/>
  <c r="O45" i="3"/>
  <c r="N45" i="3" s="1"/>
  <c r="O62" i="3"/>
  <c r="N62" i="3" s="1"/>
  <c r="O66" i="3"/>
  <c r="N66" i="3" s="1"/>
  <c r="O70" i="3"/>
  <c r="N70" i="3" s="1"/>
  <c r="O74" i="3"/>
  <c r="N74" i="3" s="1"/>
  <c r="O78" i="3"/>
  <c r="N78" i="3" s="1"/>
  <c r="O82" i="3"/>
  <c r="N82" i="3" s="1"/>
  <c r="O86" i="3"/>
  <c r="N86" i="3" s="1"/>
  <c r="O46" i="3"/>
  <c r="N46" i="3" s="1"/>
  <c r="O49" i="3"/>
  <c r="N49" i="3" s="1"/>
  <c r="O55" i="3"/>
  <c r="N55" i="3" s="1"/>
  <c r="O63" i="3"/>
  <c r="N63" i="3" s="1"/>
  <c r="O67" i="3"/>
  <c r="N67" i="3" s="1"/>
  <c r="O71" i="3"/>
  <c r="N71" i="3" s="1"/>
  <c r="O75" i="3"/>
  <c r="N75" i="3" s="1"/>
  <c r="O79" i="3"/>
  <c r="N79" i="3" s="1"/>
  <c r="O83" i="3"/>
  <c r="N83" i="3" s="1"/>
  <c r="O87" i="3"/>
  <c r="N87" i="3" s="1"/>
  <c r="O59" i="3"/>
  <c r="N59" i="3" s="1"/>
  <c r="O57" i="3"/>
  <c r="N57" i="3" s="1"/>
  <c r="O76" i="3"/>
  <c r="N76" i="3" s="1"/>
  <c r="U48" i="3"/>
  <c r="T48" i="3" s="1"/>
  <c r="U63" i="3"/>
  <c r="T63" i="3" s="1"/>
  <c r="Q47" i="3"/>
  <c r="P47" i="3" s="1"/>
  <c r="Q59" i="3"/>
  <c r="P59" i="3" s="1"/>
  <c r="Q68" i="3"/>
  <c r="P68" i="3" s="1"/>
  <c r="Q72" i="3"/>
  <c r="P72" i="3" s="1"/>
  <c r="Q76" i="3"/>
  <c r="P76" i="3" s="1"/>
  <c r="Q80" i="3"/>
  <c r="P80" i="3" s="1"/>
  <c r="Q84" i="3"/>
  <c r="P84" i="3" s="1"/>
  <c r="Q88" i="3"/>
  <c r="P88" i="3" s="1"/>
  <c r="Q92" i="3"/>
  <c r="P92" i="3" s="1"/>
  <c r="Q96" i="3"/>
  <c r="P96" i="3" s="1"/>
  <c r="Q100" i="3"/>
  <c r="P100" i="3" s="1"/>
  <c r="Q51" i="3"/>
  <c r="P51" i="3" s="1"/>
  <c r="Q61" i="3"/>
  <c r="P61" i="3" s="1"/>
  <c r="Q65" i="3"/>
  <c r="P65" i="3" s="1"/>
  <c r="Q69" i="3"/>
  <c r="P69" i="3" s="1"/>
  <c r="Q73" i="3"/>
  <c r="P73" i="3" s="1"/>
  <c r="Q77" i="3"/>
  <c r="P77" i="3" s="1"/>
  <c r="Q81" i="3"/>
  <c r="P81" i="3" s="1"/>
  <c r="Q85" i="3"/>
  <c r="P85" i="3" s="1"/>
  <c r="Q89" i="3"/>
  <c r="P89" i="3" s="1"/>
  <c r="Q93" i="3"/>
  <c r="P93" i="3" s="1"/>
  <c r="Q39" i="3"/>
  <c r="P39" i="3" s="1"/>
  <c r="Q62" i="3"/>
  <c r="P62" i="3" s="1"/>
  <c r="Q66" i="3"/>
  <c r="P66" i="3" s="1"/>
  <c r="Q70" i="3"/>
  <c r="P70" i="3" s="1"/>
  <c r="Q74" i="3"/>
  <c r="P74" i="3" s="1"/>
  <c r="Q78" i="3"/>
  <c r="P78" i="3" s="1"/>
  <c r="Q82" i="3"/>
  <c r="P82" i="3" s="1"/>
  <c r="Q86" i="3"/>
  <c r="P86" i="3" s="1"/>
  <c r="Q90" i="3"/>
  <c r="P90" i="3" s="1"/>
  <c r="Q94" i="3"/>
  <c r="P94" i="3" s="1"/>
  <c r="Q98" i="3"/>
  <c r="P98" i="3" s="1"/>
  <c r="Q63" i="3"/>
  <c r="P63" i="3" s="1"/>
  <c r="Q67" i="3"/>
  <c r="P67" i="3" s="1"/>
  <c r="Q71" i="3"/>
  <c r="P71" i="3" s="1"/>
  <c r="Q75" i="3"/>
  <c r="P75" i="3" s="1"/>
  <c r="Q79" i="3"/>
  <c r="P79" i="3" s="1"/>
  <c r="Q83" i="3"/>
  <c r="P83" i="3" s="1"/>
  <c r="Q87" i="3"/>
  <c r="P87" i="3" s="1"/>
  <c r="Q91" i="3"/>
  <c r="P91" i="3" s="1"/>
  <c r="Q95" i="3"/>
  <c r="P95" i="3" s="1"/>
  <c r="M38" i="3"/>
  <c r="L38" i="3" s="1"/>
  <c r="U65" i="3"/>
  <c r="T65" i="3" s="1"/>
  <c r="M63" i="3"/>
  <c r="L63" i="3" s="1"/>
  <c r="Q64" i="3"/>
  <c r="P64" i="3" s="1"/>
  <c r="M22" i="3"/>
  <c r="L22" i="3" s="1"/>
  <c r="U61" i="3"/>
  <c r="T61" i="3" s="1"/>
  <c r="Q60" i="3"/>
  <c r="P60" i="3" s="1"/>
  <c r="M14" i="3"/>
  <c r="L14" i="3" s="1"/>
  <c r="U17" i="3"/>
  <c r="T17" i="3" s="1"/>
  <c r="S65" i="3"/>
  <c r="R65" i="3" s="1"/>
  <c r="Q101" i="3"/>
  <c r="P101" i="3" s="1"/>
  <c r="K101" i="3"/>
  <c r="J101" i="3" s="1"/>
  <c r="U98" i="3"/>
  <c r="T98" i="3" s="1"/>
  <c r="O98" i="3"/>
  <c r="N98" i="3" s="1"/>
  <c r="M96" i="3"/>
  <c r="L96" i="3" s="1"/>
  <c r="O89" i="3"/>
  <c r="N89" i="3" s="1"/>
  <c r="S86" i="3"/>
  <c r="R86" i="3" s="1"/>
  <c r="K84" i="3"/>
  <c r="J84" i="3" s="1"/>
  <c r="O81" i="3"/>
  <c r="N81" i="3" s="1"/>
  <c r="K45" i="3"/>
  <c r="J45" i="3" s="1"/>
  <c r="O34" i="3"/>
  <c r="N34" i="3" s="1"/>
  <c r="K71" i="3"/>
  <c r="J71" i="3" s="1"/>
  <c r="O88" i="3"/>
  <c r="N88" i="3" s="1"/>
  <c r="K83" i="3"/>
  <c r="J83" i="3" s="1"/>
  <c r="K75" i="3"/>
  <c r="J75" i="3" s="1"/>
  <c r="S69" i="3"/>
  <c r="R69" i="3" s="1"/>
  <c r="O64" i="3"/>
  <c r="N64" i="3" s="1"/>
  <c r="U57" i="3"/>
  <c r="T57" i="3" s="1"/>
  <c r="O53" i="3"/>
  <c r="N53" i="3" s="1"/>
  <c r="S42" i="3"/>
  <c r="R42" i="3" s="1"/>
  <c r="K32" i="3"/>
  <c r="J32" i="3" s="1"/>
  <c r="O60" i="3"/>
  <c r="N60" i="3" s="1"/>
  <c r="U102" i="3"/>
  <c r="T102" i="3" s="1"/>
  <c r="O100" i="3"/>
  <c r="N100" i="3" s="1"/>
  <c r="Q55" i="3"/>
  <c r="P55" i="3" s="1"/>
  <c r="U56" i="3"/>
  <c r="T56" i="3" s="1"/>
  <c r="U28" i="3"/>
  <c r="T28" i="3" s="1"/>
  <c r="M26" i="3"/>
  <c r="L26" i="3" s="1"/>
  <c r="Q23" i="3"/>
  <c r="P23" i="3" s="1"/>
  <c r="U20" i="3"/>
  <c r="T20" i="3" s="1"/>
  <c r="M60" i="3"/>
  <c r="L60" i="3" s="1"/>
  <c r="M18" i="3"/>
  <c r="L18" i="3" s="1"/>
  <c r="U13" i="3"/>
  <c r="T13" i="3" s="1"/>
  <c r="Q7" i="3"/>
  <c r="P7" i="3" s="1"/>
  <c r="M6" i="3"/>
  <c r="L6" i="3" s="1"/>
  <c r="M61" i="3"/>
  <c r="L61" i="3" s="1"/>
  <c r="Q8" i="3"/>
  <c r="P8" i="3" s="1"/>
  <c r="M7" i="3"/>
  <c r="L7" i="3" s="1"/>
  <c r="U4" i="3"/>
  <c r="T4" i="3" s="1"/>
  <c r="M34" i="3"/>
  <c r="L34" i="3" s="1"/>
  <c r="O33" i="3"/>
  <c r="N33" i="3" s="1"/>
  <c r="O29" i="3"/>
  <c r="N29" i="3" s="1"/>
  <c r="O21" i="3"/>
  <c r="N21" i="3" s="1"/>
  <c r="U12" i="3"/>
  <c r="T12" i="3" s="1"/>
  <c r="M30" i="3"/>
  <c r="L30" i="3" s="1"/>
  <c r="Q27" i="3"/>
  <c r="P27" i="3" s="1"/>
  <c r="U24" i="3"/>
  <c r="T24" i="3" s="1"/>
  <c r="Q19" i="3"/>
  <c r="P19" i="3" s="1"/>
  <c r="U16" i="3"/>
  <c r="T16" i="3" s="1"/>
  <c r="U58" i="3"/>
  <c r="T58" i="3" s="1"/>
  <c r="Q16" i="3"/>
  <c r="P16" i="3" s="1"/>
  <c r="O8" i="3"/>
  <c r="N8" i="3" s="1"/>
  <c r="U40" i="3"/>
  <c r="T40" i="3" s="1"/>
  <c r="Q35" i="3"/>
  <c r="P35" i="3" s="1"/>
  <c r="Q11" i="3"/>
  <c r="P11" i="3" s="1"/>
  <c r="O12" i="3"/>
  <c r="N12" i="3" s="1"/>
  <c r="O16" i="3"/>
  <c r="N16" i="3" s="1"/>
  <c r="O20" i="3"/>
  <c r="N20" i="3" s="1"/>
  <c r="O24" i="3"/>
  <c r="N24" i="3" s="1"/>
  <c r="O28" i="3"/>
  <c r="N28" i="3" s="1"/>
  <c r="O32" i="3"/>
  <c r="N32" i="3" s="1"/>
  <c r="O36" i="3"/>
  <c r="N36" i="3" s="1"/>
  <c r="O40" i="3"/>
  <c r="N40" i="3" s="1"/>
  <c r="O44" i="3"/>
  <c r="N44" i="3" s="1"/>
  <c r="O48" i="3"/>
  <c r="N48" i="3" s="1"/>
  <c r="O52" i="3"/>
  <c r="N52" i="3" s="1"/>
  <c r="O56" i="3"/>
  <c r="N56" i="3" s="1"/>
  <c r="O10" i="3"/>
  <c r="N10" i="3" s="1"/>
  <c r="O14" i="3"/>
  <c r="N14" i="3" s="1"/>
  <c r="O18" i="3"/>
  <c r="N18" i="3" s="1"/>
  <c r="O22" i="3"/>
  <c r="N22" i="3" s="1"/>
  <c r="O26" i="3"/>
  <c r="N26" i="3" s="1"/>
  <c r="O30" i="3"/>
  <c r="N30" i="3" s="1"/>
  <c r="O11" i="3"/>
  <c r="N11" i="3" s="1"/>
  <c r="O15" i="3"/>
  <c r="N15" i="3" s="1"/>
  <c r="O19" i="3"/>
  <c r="N19" i="3" s="1"/>
  <c r="O23" i="3"/>
  <c r="N23" i="3" s="1"/>
  <c r="O27" i="3"/>
  <c r="N27" i="3" s="1"/>
  <c r="O31" i="3"/>
  <c r="N31" i="3" s="1"/>
  <c r="O35" i="3"/>
  <c r="N35" i="3" s="1"/>
  <c r="O39" i="3"/>
  <c r="N39" i="3" s="1"/>
  <c r="O43" i="3"/>
  <c r="N43" i="3" s="1"/>
  <c r="O47" i="3"/>
  <c r="N47" i="3" s="1"/>
  <c r="O51" i="3"/>
  <c r="N51" i="3" s="1"/>
  <c r="K7" i="3"/>
  <c r="J7" i="3" s="1"/>
  <c r="S5" i="3"/>
  <c r="R5" i="3" s="1"/>
  <c r="O13" i="3"/>
  <c r="N13" i="3" s="1"/>
  <c r="M15" i="3"/>
  <c r="L15" i="3" s="1"/>
  <c r="Q4" i="3"/>
  <c r="P4" i="3" s="1"/>
  <c r="Q15" i="3"/>
  <c r="P15" i="3" s="1"/>
  <c r="M10" i="3"/>
  <c r="L10" i="3" s="1"/>
  <c r="K11" i="3"/>
  <c r="J11" i="3" s="1"/>
  <c r="K15" i="3"/>
  <c r="J15" i="3" s="1"/>
  <c r="K19" i="3"/>
  <c r="J19" i="3" s="1"/>
  <c r="K23" i="3"/>
  <c r="J23" i="3" s="1"/>
  <c r="K27" i="3"/>
  <c r="J27" i="3" s="1"/>
  <c r="K31" i="3"/>
  <c r="J31" i="3" s="1"/>
  <c r="K35" i="3"/>
  <c r="J35" i="3" s="1"/>
  <c r="K39" i="3"/>
  <c r="J39" i="3" s="1"/>
  <c r="K43" i="3"/>
  <c r="J43" i="3" s="1"/>
  <c r="K47" i="3"/>
  <c r="J47" i="3" s="1"/>
  <c r="K51" i="3"/>
  <c r="J51" i="3" s="1"/>
  <c r="K55" i="3"/>
  <c r="J55" i="3" s="1"/>
  <c r="K9" i="3"/>
  <c r="J9" i="3" s="1"/>
  <c r="K13" i="3"/>
  <c r="J13" i="3" s="1"/>
  <c r="K17" i="3"/>
  <c r="J17" i="3" s="1"/>
  <c r="K21" i="3"/>
  <c r="J21" i="3" s="1"/>
  <c r="K25" i="3"/>
  <c r="J25" i="3" s="1"/>
  <c r="K29" i="3"/>
  <c r="J29" i="3" s="1"/>
  <c r="K10" i="3"/>
  <c r="J10" i="3" s="1"/>
  <c r="K14" i="3"/>
  <c r="J14" i="3" s="1"/>
  <c r="K18" i="3"/>
  <c r="J18" i="3" s="1"/>
  <c r="K22" i="3"/>
  <c r="J22" i="3" s="1"/>
  <c r="K26" i="3"/>
  <c r="J26" i="3" s="1"/>
  <c r="K30" i="3"/>
  <c r="J30" i="3" s="1"/>
  <c r="K34" i="3"/>
  <c r="J34" i="3" s="1"/>
  <c r="K38" i="3"/>
  <c r="J38" i="3" s="1"/>
  <c r="K42" i="3"/>
  <c r="J42" i="3" s="1"/>
  <c r="K46" i="3"/>
  <c r="J46" i="3" s="1"/>
  <c r="K50" i="3"/>
  <c r="J50" i="3" s="1"/>
  <c r="K54" i="3"/>
  <c r="J54" i="3" s="1"/>
  <c r="O4" i="3"/>
  <c r="N4" i="3" s="1"/>
  <c r="Q58" i="3"/>
  <c r="P58" i="3" s="1"/>
  <c r="M57" i="3"/>
  <c r="L57" i="3" s="1"/>
  <c r="U55" i="3"/>
  <c r="T55" i="3" s="1"/>
  <c r="Q54" i="3"/>
  <c r="P54" i="3" s="1"/>
  <c r="M53" i="3"/>
  <c r="L53" i="3" s="1"/>
  <c r="U51" i="3"/>
  <c r="T51" i="3" s="1"/>
  <c r="Q50" i="3"/>
  <c r="P50" i="3" s="1"/>
  <c r="M49" i="3"/>
  <c r="L49" i="3" s="1"/>
  <c r="U47" i="3"/>
  <c r="T47" i="3" s="1"/>
  <c r="Q46" i="3"/>
  <c r="P46" i="3" s="1"/>
  <c r="M45" i="3"/>
  <c r="L45" i="3" s="1"/>
  <c r="U43" i="3"/>
  <c r="T43" i="3" s="1"/>
  <c r="Q42" i="3"/>
  <c r="P42" i="3" s="1"/>
  <c r="M41" i="3"/>
  <c r="L41" i="3" s="1"/>
  <c r="U39" i="3"/>
  <c r="T39" i="3" s="1"/>
  <c r="Q38" i="3"/>
  <c r="P38" i="3" s="1"/>
  <c r="M37" i="3"/>
  <c r="L37" i="3" s="1"/>
  <c r="U35" i="3"/>
  <c r="T35" i="3" s="1"/>
  <c r="Q34" i="3"/>
  <c r="P34" i="3" s="1"/>
  <c r="M33" i="3"/>
  <c r="L33" i="3" s="1"/>
  <c r="U31" i="3"/>
  <c r="T31" i="3" s="1"/>
  <c r="Q30" i="3"/>
  <c r="P30" i="3" s="1"/>
  <c r="M29" i="3"/>
  <c r="L29" i="3" s="1"/>
  <c r="U27" i="3"/>
  <c r="T27" i="3" s="1"/>
  <c r="Q26" i="3"/>
  <c r="P26" i="3" s="1"/>
  <c r="M25" i="3"/>
  <c r="L25" i="3" s="1"/>
  <c r="U23" i="3"/>
  <c r="T23" i="3" s="1"/>
  <c r="Q22" i="3"/>
  <c r="P22" i="3" s="1"/>
  <c r="M21" i="3"/>
  <c r="L21" i="3" s="1"/>
  <c r="U19" i="3"/>
  <c r="T19" i="3" s="1"/>
  <c r="Q18" i="3"/>
  <c r="P18" i="3" s="1"/>
  <c r="M17" i="3"/>
  <c r="L17" i="3" s="1"/>
  <c r="U15" i="3"/>
  <c r="T15" i="3" s="1"/>
  <c r="Q14" i="3"/>
  <c r="P14" i="3" s="1"/>
  <c r="M13" i="3"/>
  <c r="L13" i="3" s="1"/>
  <c r="U11" i="3"/>
  <c r="T11" i="3" s="1"/>
  <c r="Q10" i="3"/>
  <c r="P10" i="3" s="1"/>
  <c r="M9" i="3"/>
  <c r="L9" i="3" s="1"/>
  <c r="U7" i="3"/>
  <c r="T7" i="3" s="1"/>
  <c r="Q6" i="3"/>
  <c r="P6" i="3" s="1"/>
  <c r="M5" i="3"/>
  <c r="L5" i="3" s="1"/>
  <c r="O7" i="3"/>
  <c r="N7" i="3" s="1"/>
  <c r="K6" i="3"/>
  <c r="J6" i="3" s="1"/>
  <c r="S4" i="3"/>
  <c r="R4" i="3" s="1"/>
  <c r="Q57" i="3"/>
  <c r="P57" i="3" s="1"/>
  <c r="M56" i="3"/>
  <c r="L56" i="3" s="1"/>
  <c r="U54" i="3"/>
  <c r="T54" i="3" s="1"/>
  <c r="Q53" i="3"/>
  <c r="P53" i="3" s="1"/>
  <c r="M52" i="3"/>
  <c r="L52" i="3" s="1"/>
  <c r="U50" i="3"/>
  <c r="T50" i="3" s="1"/>
  <c r="Q49" i="3"/>
  <c r="P49" i="3" s="1"/>
  <c r="M48" i="3"/>
  <c r="L48" i="3" s="1"/>
  <c r="U46" i="3"/>
  <c r="T46" i="3" s="1"/>
  <c r="Q45" i="3"/>
  <c r="P45" i="3" s="1"/>
  <c r="M44" i="3"/>
  <c r="L44" i="3" s="1"/>
  <c r="U42" i="3"/>
  <c r="T42" i="3" s="1"/>
  <c r="Q41" i="3"/>
  <c r="P41" i="3" s="1"/>
  <c r="M40" i="3"/>
  <c r="L40" i="3" s="1"/>
  <c r="U38" i="3"/>
  <c r="T38" i="3" s="1"/>
  <c r="Q37" i="3"/>
  <c r="P37" i="3" s="1"/>
  <c r="M36" i="3"/>
  <c r="L36" i="3" s="1"/>
  <c r="U34" i="3"/>
  <c r="T34" i="3" s="1"/>
  <c r="Q33" i="3"/>
  <c r="P33" i="3" s="1"/>
  <c r="M32" i="3"/>
  <c r="L32" i="3" s="1"/>
  <c r="U30" i="3"/>
  <c r="T30" i="3" s="1"/>
  <c r="Q29" i="3"/>
  <c r="P29" i="3" s="1"/>
  <c r="M28" i="3"/>
  <c r="L28" i="3" s="1"/>
  <c r="U26" i="3"/>
  <c r="T26" i="3" s="1"/>
  <c r="Q25" i="3"/>
  <c r="P25" i="3" s="1"/>
  <c r="M24" i="3"/>
  <c r="L24" i="3" s="1"/>
  <c r="U22" i="3"/>
  <c r="T22" i="3" s="1"/>
  <c r="Q21" i="3"/>
  <c r="P21" i="3" s="1"/>
  <c r="M20" i="3"/>
  <c r="L20" i="3" s="1"/>
  <c r="U18" i="3"/>
  <c r="T18" i="3" s="1"/>
  <c r="Q17" i="3"/>
  <c r="P17" i="3" s="1"/>
  <c r="M16" i="3"/>
  <c r="L16" i="3" s="1"/>
  <c r="U14" i="3"/>
  <c r="T14" i="3" s="1"/>
  <c r="Q13" i="3"/>
  <c r="P13" i="3" s="1"/>
  <c r="M12" i="3"/>
  <c r="L12" i="3" s="1"/>
  <c r="U10" i="3"/>
  <c r="T10" i="3" s="1"/>
  <c r="Q9" i="3"/>
  <c r="P9" i="3" s="1"/>
  <c r="M8" i="3"/>
  <c r="L8" i="3" s="1"/>
  <c r="U6" i="3"/>
  <c r="T6" i="3" s="1"/>
  <c r="Q5" i="3"/>
  <c r="P5" i="3" s="1"/>
  <c r="M4" i="3"/>
  <c r="L4" i="3" s="1"/>
  <c r="S7" i="3"/>
  <c r="R7" i="3" s="1"/>
  <c r="O6" i="3"/>
  <c r="N6" i="3" s="1"/>
  <c r="K5" i="3"/>
  <c r="J5" i="3" s="1"/>
  <c r="Q56" i="3"/>
  <c r="P56" i="3" s="1"/>
  <c r="M55" i="3"/>
  <c r="L55" i="3" s="1"/>
  <c r="U53" i="3"/>
  <c r="T53" i="3" s="1"/>
  <c r="Q52" i="3"/>
  <c r="P52" i="3" s="1"/>
  <c r="M51" i="3"/>
  <c r="L51" i="3" s="1"/>
  <c r="U49" i="3"/>
  <c r="T49" i="3" s="1"/>
  <c r="Q48" i="3"/>
  <c r="P48" i="3" s="1"/>
  <c r="M47" i="3"/>
  <c r="L47" i="3" s="1"/>
  <c r="U45" i="3"/>
  <c r="T45" i="3" s="1"/>
  <c r="Q44" i="3"/>
  <c r="P44" i="3" s="1"/>
  <c r="M43" i="3"/>
  <c r="L43" i="3" s="1"/>
  <c r="U41" i="3"/>
  <c r="T41" i="3" s="1"/>
  <c r="Q40" i="3"/>
  <c r="P40" i="3" s="1"/>
  <c r="M39" i="3"/>
  <c r="L39" i="3" s="1"/>
  <c r="U37" i="3"/>
  <c r="T37" i="3" s="1"/>
  <c r="Q36" i="3"/>
  <c r="P36" i="3" s="1"/>
  <c r="M35" i="3"/>
  <c r="L35" i="3" s="1"/>
  <c r="U33" i="3"/>
  <c r="T33" i="3" s="1"/>
  <c r="Q32" i="3"/>
  <c r="P32" i="3" s="1"/>
  <c r="M31" i="3"/>
  <c r="L31" i="3" s="1"/>
  <c r="U29" i="3"/>
  <c r="T29" i="3" s="1"/>
  <c r="Q28" i="3"/>
  <c r="P28" i="3" s="1"/>
  <c r="M27" i="3"/>
  <c r="L27" i="3" s="1"/>
  <c r="U25" i="3"/>
  <c r="T25" i="3" s="1"/>
  <c r="Q24" i="3"/>
  <c r="P24" i="3" s="1"/>
  <c r="M23" i="3"/>
  <c r="L23" i="3" s="1"/>
  <c r="U21" i="3"/>
  <c r="T21" i="3" s="1"/>
  <c r="Q20" i="3"/>
  <c r="P20" i="3" s="1"/>
  <c r="M19" i="3"/>
  <c r="L19" i="3" s="1"/>
  <c r="Q12" i="3"/>
  <c r="P12" i="3" s="1"/>
  <c r="M11" i="3"/>
  <c r="L11" i="3" s="1"/>
  <c r="U9" i="3"/>
  <c r="T9" i="3" s="1"/>
  <c r="U5" i="3"/>
  <c r="T5" i="3" s="1"/>
  <c r="S6" i="3"/>
  <c r="R6" i="3" s="1"/>
  <c r="O5" i="3"/>
  <c r="N5" i="3" s="1"/>
  <c r="U8" i="3"/>
  <c r="T8" i="3" s="1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93" i="5"/>
  <c r="D394" i="5"/>
  <c r="D395" i="5"/>
  <c r="D396" i="5"/>
  <c r="D397" i="5"/>
  <c r="D398" i="5"/>
  <c r="D399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D471" i="5"/>
  <c r="D472" i="5"/>
  <c r="D473" i="5"/>
  <c r="D474" i="5"/>
  <c r="D475" i="5"/>
  <c r="D476" i="5"/>
  <c r="D477" i="5"/>
  <c r="D478" i="5"/>
  <c r="D479" i="5"/>
  <c r="D480" i="5"/>
  <c r="D481" i="5"/>
  <c r="D482" i="5"/>
  <c r="D483" i="5"/>
  <c r="D484" i="5"/>
  <c r="D485" i="5"/>
  <c r="D486" i="5"/>
  <c r="D3" i="5"/>
  <c r="AH500" i="1" l="1"/>
  <c r="AI500" i="1"/>
  <c r="AJ500" i="1"/>
  <c r="AK500" i="1"/>
  <c r="AL500" i="1"/>
  <c r="AM500" i="1"/>
  <c r="AH501" i="1"/>
  <c r="AI501" i="1"/>
  <c r="AJ501" i="1"/>
  <c r="AK501" i="1"/>
  <c r="AL501" i="1"/>
  <c r="AM501" i="1"/>
  <c r="AH503" i="1"/>
  <c r="AI503" i="1"/>
  <c r="AJ503" i="1"/>
  <c r="AK503" i="1"/>
  <c r="AL503" i="1"/>
  <c r="AM503" i="1"/>
  <c r="AH504" i="1"/>
  <c r="AI504" i="1"/>
  <c r="AJ504" i="1"/>
  <c r="AK504" i="1"/>
  <c r="AL504" i="1"/>
  <c r="AM504" i="1"/>
  <c r="AH505" i="1"/>
  <c r="AI505" i="1"/>
  <c r="AJ505" i="1"/>
  <c r="AK505" i="1"/>
  <c r="AL505" i="1"/>
  <c r="AM505" i="1"/>
  <c r="AH509" i="1"/>
  <c r="AI509" i="1"/>
  <c r="AJ509" i="1"/>
  <c r="AK509" i="1"/>
  <c r="AL509" i="1"/>
  <c r="AM509" i="1"/>
  <c r="AM511" i="1" s="1"/>
  <c r="AH510" i="1"/>
  <c r="AI510" i="1"/>
  <c r="AI512" i="1" s="1"/>
  <c r="AJ510" i="1"/>
  <c r="AK510" i="1"/>
  <c r="AL510" i="1"/>
  <c r="AL512" i="1" s="1"/>
  <c r="AM510" i="1"/>
  <c r="AH514" i="1"/>
  <c r="AI514" i="1"/>
  <c r="AJ514" i="1"/>
  <c r="AK514" i="1"/>
  <c r="AL514" i="1"/>
  <c r="AM514" i="1"/>
  <c r="AH515" i="1"/>
  <c r="AI515" i="1"/>
  <c r="AJ515" i="1"/>
  <c r="AK515" i="1"/>
  <c r="AL515" i="1"/>
  <c r="AM515" i="1"/>
  <c r="AH516" i="1"/>
  <c r="AI516" i="1"/>
  <c r="AJ516" i="1"/>
  <c r="AK516" i="1"/>
  <c r="AL516" i="1"/>
  <c r="AM516" i="1"/>
  <c r="AH517" i="1"/>
  <c r="AH518" i="1" s="1"/>
  <c r="AI517" i="1"/>
  <c r="AI518" i="1" s="1"/>
  <c r="AJ517" i="1"/>
  <c r="AJ518" i="1" s="1"/>
  <c r="AK517" i="1"/>
  <c r="AK518" i="1" s="1"/>
  <c r="AL517" i="1"/>
  <c r="AL518" i="1" s="1"/>
  <c r="AM517" i="1"/>
  <c r="AM518" i="1" s="1"/>
  <c r="AH519" i="1"/>
  <c r="AI519" i="1"/>
  <c r="AJ519" i="1"/>
  <c r="AK519" i="1"/>
  <c r="AL519" i="1"/>
  <c r="AM519" i="1"/>
  <c r="AH522" i="1"/>
  <c r="AI522" i="1"/>
  <c r="AJ522" i="1"/>
  <c r="AK522" i="1"/>
  <c r="AL522" i="1"/>
  <c r="AM522" i="1"/>
  <c r="AH523" i="1"/>
  <c r="AI523" i="1"/>
  <c r="AJ523" i="1"/>
  <c r="AK523" i="1"/>
  <c r="AL523" i="1"/>
  <c r="AM523" i="1"/>
  <c r="AH525" i="1"/>
  <c r="AI525" i="1"/>
  <c r="AJ525" i="1"/>
  <c r="AK525" i="1"/>
  <c r="AL525" i="1"/>
  <c r="AM525" i="1"/>
  <c r="AH526" i="1"/>
  <c r="AH527" i="1" s="1"/>
  <c r="AI526" i="1"/>
  <c r="AI527" i="1" s="1"/>
  <c r="AJ526" i="1"/>
  <c r="AJ527" i="1" s="1"/>
  <c r="AK526" i="1"/>
  <c r="AK527" i="1" s="1"/>
  <c r="AL526" i="1"/>
  <c r="AL527" i="1" s="1"/>
  <c r="AM526" i="1"/>
  <c r="AM527" i="1" s="1"/>
  <c r="AH528" i="1"/>
  <c r="AI528" i="1"/>
  <c r="AJ528" i="1"/>
  <c r="AK528" i="1"/>
  <c r="AL528" i="1"/>
  <c r="AM528" i="1"/>
  <c r="AH531" i="1"/>
  <c r="AI531" i="1"/>
  <c r="AJ531" i="1"/>
  <c r="AK531" i="1"/>
  <c r="AL531" i="1"/>
  <c r="AM531" i="1"/>
  <c r="AH532" i="1"/>
  <c r="AI532" i="1"/>
  <c r="AJ532" i="1"/>
  <c r="AK532" i="1"/>
  <c r="AL532" i="1"/>
  <c r="AM532" i="1"/>
  <c r="AH533" i="1"/>
  <c r="AI533" i="1"/>
  <c r="AJ533" i="1"/>
  <c r="AK533" i="1"/>
  <c r="AL533" i="1"/>
  <c r="AM533" i="1"/>
  <c r="AH534" i="1"/>
  <c r="AH535" i="1" s="1"/>
  <c r="AI534" i="1"/>
  <c r="AI535" i="1" s="1"/>
  <c r="AJ534" i="1"/>
  <c r="AJ535" i="1" s="1"/>
  <c r="AK534" i="1"/>
  <c r="AK535" i="1" s="1"/>
  <c r="AL534" i="1"/>
  <c r="AL535" i="1" s="1"/>
  <c r="AM534" i="1"/>
  <c r="AM535" i="1" s="1"/>
  <c r="AH536" i="1"/>
  <c r="AI536" i="1"/>
  <c r="AJ536" i="1"/>
  <c r="AK536" i="1"/>
  <c r="AL536" i="1"/>
  <c r="AM536" i="1"/>
  <c r="AH539" i="1"/>
  <c r="AI539" i="1"/>
  <c r="AJ539" i="1"/>
  <c r="AK539" i="1"/>
  <c r="AL539" i="1"/>
  <c r="AM539" i="1"/>
  <c r="AH540" i="1"/>
  <c r="AI540" i="1"/>
  <c r="AJ540" i="1"/>
  <c r="AK540" i="1"/>
  <c r="AL540" i="1"/>
  <c r="AM540" i="1"/>
  <c r="AH542" i="1"/>
  <c r="AI542" i="1"/>
  <c r="AJ542" i="1"/>
  <c r="AK542" i="1"/>
  <c r="AL542" i="1"/>
  <c r="AM542" i="1"/>
  <c r="AI511" i="1" l="1"/>
  <c r="AI508" i="1"/>
  <c r="AH502" i="1"/>
  <c r="AM507" i="1"/>
  <c r="AL511" i="1"/>
  <c r="AI507" i="1"/>
  <c r="AK508" i="1"/>
  <c r="AM513" i="1"/>
  <c r="AK511" i="1"/>
  <c r="AM506" i="1"/>
  <c r="AK507" i="1"/>
  <c r="AH507" i="1"/>
  <c r="AK512" i="1"/>
  <c r="AI506" i="1"/>
  <c r="AH511" i="1"/>
  <c r="AH508" i="1"/>
  <c r="AL506" i="1"/>
  <c r="AJ529" i="1"/>
  <c r="AI529" i="1"/>
  <c r="AM502" i="1"/>
  <c r="AL502" i="1"/>
  <c r="AH513" i="1"/>
  <c r="AL507" i="1"/>
  <c r="AK506" i="1"/>
  <c r="AL513" i="1"/>
  <c r="AK502" i="1"/>
  <c r="AK537" i="1"/>
  <c r="AH538" i="1"/>
  <c r="AH520" i="1"/>
  <c r="AM512" i="1"/>
  <c r="AJ511" i="1"/>
  <c r="AK530" i="1"/>
  <c r="AK521" i="1"/>
  <c r="AH506" i="1"/>
  <c r="AJ508" i="1"/>
  <c r="AJ537" i="1"/>
  <c r="AJ521" i="1"/>
  <c r="AJ513" i="1"/>
  <c r="AI502" i="1"/>
  <c r="AI537" i="1"/>
  <c r="AI521" i="1"/>
  <c r="AJ506" i="1"/>
  <c r="AH537" i="1"/>
  <c r="AJ530" i="1"/>
  <c r="AK520" i="1"/>
  <c r="AH521" i="1"/>
  <c r="AJ512" i="1"/>
  <c r="AK538" i="1"/>
  <c r="AI530" i="1"/>
  <c r="AJ520" i="1"/>
  <c r="AJ538" i="1"/>
  <c r="AK529" i="1"/>
  <c r="AH530" i="1"/>
  <c r="AI520" i="1"/>
  <c r="AI538" i="1"/>
  <c r="AJ507" i="1"/>
  <c r="AJ502" i="1"/>
  <c r="AH529" i="1"/>
  <c r="AL520" i="1"/>
  <c r="AL521" i="1"/>
  <c r="AM529" i="1"/>
  <c r="AM530" i="1"/>
  <c r="AM520" i="1"/>
  <c r="AM521" i="1"/>
  <c r="AL529" i="1"/>
  <c r="AL530" i="1"/>
  <c r="AM537" i="1"/>
  <c r="AM538" i="1"/>
  <c r="AL537" i="1"/>
  <c r="AL538" i="1"/>
  <c r="AK513" i="1"/>
  <c r="AH512" i="1"/>
  <c r="AI513" i="1"/>
  <c r="AM508" i="1"/>
  <c r="AL508" i="1"/>
  <c r="Z555" i="1" l="1"/>
  <c r="AA555" i="1"/>
  <c r="Z500" i="1"/>
  <c r="AA500" i="1"/>
  <c r="Z501" i="1"/>
  <c r="AA501" i="1"/>
  <c r="Z503" i="1"/>
  <c r="AA503" i="1"/>
  <c r="Z504" i="1"/>
  <c r="AA504" i="1"/>
  <c r="Z505" i="1"/>
  <c r="AA505" i="1"/>
  <c r="Z509" i="1"/>
  <c r="AA509" i="1"/>
  <c r="Z510" i="1"/>
  <c r="AA510" i="1"/>
  <c r="AA512" i="1" s="1"/>
  <c r="Z514" i="1"/>
  <c r="AA514" i="1"/>
  <c r="Z515" i="1"/>
  <c r="AA515" i="1"/>
  <c r="Z516" i="1"/>
  <c r="AA516" i="1"/>
  <c r="Z517" i="1"/>
  <c r="Z518" i="1" s="1"/>
  <c r="AA517" i="1"/>
  <c r="AA518" i="1" s="1"/>
  <c r="Z519" i="1"/>
  <c r="AA519" i="1"/>
  <c r="Z522" i="1"/>
  <c r="AA522" i="1"/>
  <c r="Z523" i="1"/>
  <c r="AA523" i="1"/>
  <c r="Z525" i="1"/>
  <c r="AA525" i="1"/>
  <c r="Z526" i="1"/>
  <c r="Z527" i="1" s="1"/>
  <c r="AA526" i="1"/>
  <c r="AA527" i="1" s="1"/>
  <c r="Z528" i="1"/>
  <c r="AA528" i="1"/>
  <c r="Z531" i="1"/>
  <c r="AA531" i="1"/>
  <c r="Z532" i="1"/>
  <c r="AA532" i="1"/>
  <c r="Z533" i="1"/>
  <c r="AA533" i="1"/>
  <c r="Z534" i="1"/>
  <c r="Z535" i="1" s="1"/>
  <c r="AA534" i="1"/>
  <c r="AA535" i="1" s="1"/>
  <c r="Z536" i="1"/>
  <c r="AA536" i="1"/>
  <c r="Z539" i="1"/>
  <c r="AA539" i="1"/>
  <c r="Z540" i="1"/>
  <c r="AA540" i="1"/>
  <c r="Z542" i="1"/>
  <c r="AA542" i="1"/>
  <c r="Z520" i="1" l="1"/>
  <c r="AA511" i="1"/>
  <c r="AA508" i="1"/>
  <c r="AA507" i="1"/>
  <c r="AG528" i="1"/>
  <c r="AG525" i="1"/>
  <c r="AG532" i="1"/>
  <c r="AG526" i="1"/>
  <c r="AG527" i="1" s="1"/>
  <c r="AG531" i="1"/>
  <c r="AN534" i="1"/>
  <c r="AN535" i="1" s="1"/>
  <c r="AN539" i="1"/>
  <c r="AN533" i="1"/>
  <c r="AN536" i="1"/>
  <c r="AN540" i="1"/>
  <c r="W555" i="1"/>
  <c r="Y539" i="1"/>
  <c r="Y532" i="1"/>
  <c r="AD526" i="1"/>
  <c r="AD527" i="1" s="1"/>
  <c r="AD531" i="1"/>
  <c r="AD525" i="1"/>
  <c r="AD528" i="1"/>
  <c r="AD532" i="1"/>
  <c r="AE534" i="1"/>
  <c r="AE535" i="1" s="1"/>
  <c r="AE539" i="1"/>
  <c r="AE533" i="1"/>
  <c r="AE536" i="1"/>
  <c r="AE540" i="1"/>
  <c r="AG501" i="1"/>
  <c r="AG504" i="1"/>
  <c r="AG510" i="1"/>
  <c r="AG512" i="1" s="1"/>
  <c r="AG515" i="1"/>
  <c r="AG517" i="1"/>
  <c r="AG518" i="1" s="1"/>
  <c r="AG500" i="1"/>
  <c r="AG522" i="1"/>
  <c r="AG542" i="1"/>
  <c r="AG503" i="1"/>
  <c r="AG505" i="1"/>
  <c r="AG509" i="1"/>
  <c r="AG514" i="1"/>
  <c r="AG516" i="1"/>
  <c r="AG519" i="1"/>
  <c r="AG523" i="1"/>
  <c r="X532" i="1"/>
  <c r="X510" i="1"/>
  <c r="Y540" i="1"/>
  <c r="Y526" i="1"/>
  <c r="Y527" i="1" s="1"/>
  <c r="AD510" i="1"/>
  <c r="AD500" i="1"/>
  <c r="AD503" i="1"/>
  <c r="AD505" i="1"/>
  <c r="AD509" i="1"/>
  <c r="AD514" i="1"/>
  <c r="AD516" i="1"/>
  <c r="AD542" i="1"/>
  <c r="AD501" i="1"/>
  <c r="AD519" i="1"/>
  <c r="AD523" i="1"/>
  <c r="AD504" i="1"/>
  <c r="AD515" i="1"/>
  <c r="AD517" i="1"/>
  <c r="AD518" i="1" s="1"/>
  <c r="AD522" i="1"/>
  <c r="W539" i="1"/>
  <c r="AF525" i="1"/>
  <c r="AF528" i="1"/>
  <c r="AF532" i="1"/>
  <c r="AF526" i="1"/>
  <c r="AF527" i="1" s="1"/>
  <c r="AF531" i="1"/>
  <c r="AG534" i="1"/>
  <c r="AG535" i="1" s="1"/>
  <c r="AG539" i="1"/>
  <c r="AG533" i="1"/>
  <c r="AG536" i="1"/>
  <c r="AG540" i="1"/>
  <c r="AD534" i="1"/>
  <c r="AD535" i="1" s="1"/>
  <c r="AD540" i="1"/>
  <c r="AD533" i="1"/>
  <c r="AD536" i="1"/>
  <c r="AD539" i="1"/>
  <c r="AF504" i="1"/>
  <c r="AF510" i="1"/>
  <c r="AF512" i="1" s="1"/>
  <c r="AF515" i="1"/>
  <c r="AF517" i="1"/>
  <c r="AF518" i="1" s="1"/>
  <c r="AF500" i="1"/>
  <c r="AF522" i="1"/>
  <c r="AF542" i="1"/>
  <c r="AF503" i="1"/>
  <c r="AF505" i="1"/>
  <c r="AF509" i="1"/>
  <c r="AF514" i="1"/>
  <c r="AF516" i="1"/>
  <c r="AF501" i="1"/>
  <c r="AF519" i="1"/>
  <c r="AF523" i="1"/>
  <c r="AN525" i="1"/>
  <c r="AN528" i="1"/>
  <c r="AN532" i="1"/>
  <c r="AN526" i="1"/>
  <c r="AN527" i="1" s="1"/>
  <c r="AN531" i="1"/>
  <c r="AE525" i="1"/>
  <c r="AE528" i="1"/>
  <c r="AE532" i="1"/>
  <c r="AE526" i="1"/>
  <c r="AE527" i="1" s="1"/>
  <c r="AE531" i="1"/>
  <c r="AF534" i="1"/>
  <c r="AF535" i="1" s="1"/>
  <c r="AF539" i="1"/>
  <c r="AF533" i="1"/>
  <c r="AF536" i="1"/>
  <c r="AF540" i="1"/>
  <c r="AN504" i="1"/>
  <c r="AN510" i="1"/>
  <c r="AN515" i="1"/>
  <c r="AN517" i="1"/>
  <c r="AN518" i="1" s="1"/>
  <c r="AN500" i="1"/>
  <c r="AN522" i="1"/>
  <c r="AN542" i="1"/>
  <c r="AN503" i="1"/>
  <c r="AN505" i="1"/>
  <c r="AN509" i="1"/>
  <c r="AN514" i="1"/>
  <c r="AN516" i="1"/>
  <c r="AN501" i="1"/>
  <c r="AN519" i="1"/>
  <c r="AN523" i="1"/>
  <c r="W525" i="1"/>
  <c r="AE510" i="1"/>
  <c r="AE500" i="1"/>
  <c r="AE522" i="1"/>
  <c r="AE542" i="1"/>
  <c r="AE503" i="1"/>
  <c r="AE505" i="1"/>
  <c r="AE509" i="1"/>
  <c r="AE514" i="1"/>
  <c r="AE516" i="1"/>
  <c r="AE501" i="1"/>
  <c r="AE519" i="1"/>
  <c r="AE523" i="1"/>
  <c r="AE504" i="1"/>
  <c r="AE515" i="1"/>
  <c r="AE517" i="1"/>
  <c r="AE518" i="1" s="1"/>
  <c r="AA502" i="1"/>
  <c r="Z511" i="1"/>
  <c r="Z537" i="1"/>
  <c r="AA506" i="1"/>
  <c r="AA529" i="1"/>
  <c r="Z508" i="1"/>
  <c r="Z529" i="1"/>
  <c r="Z502" i="1"/>
  <c r="AA520" i="1"/>
  <c r="Z512" i="1"/>
  <c r="Z506" i="1"/>
  <c r="Z507" i="1"/>
  <c r="AA530" i="1"/>
  <c r="AA521" i="1"/>
  <c r="AA513" i="1"/>
  <c r="Z530" i="1"/>
  <c r="Z521" i="1"/>
  <c r="Z513" i="1"/>
  <c r="Z538" i="1"/>
  <c r="Y510" i="1"/>
  <c r="X539" i="1"/>
  <c r="X525" i="1"/>
  <c r="V509" i="1"/>
  <c r="W516" i="1"/>
  <c r="W503" i="1"/>
  <c r="Y504" i="1"/>
  <c r="Y517" i="1"/>
  <c r="Y518" i="1" s="1"/>
  <c r="Y500" i="1"/>
  <c r="V534" i="1"/>
  <c r="V535" i="1" s="1"/>
  <c r="V536" i="1"/>
  <c r="V533" i="1"/>
  <c r="V540" i="1"/>
  <c r="V539" i="1"/>
  <c r="X503" i="1"/>
  <c r="V526" i="1"/>
  <c r="V527" i="1" s="1"/>
  <c r="V531" i="1"/>
  <c r="V532" i="1"/>
  <c r="V525" i="1"/>
  <c r="V528" i="1"/>
  <c r="V515" i="1"/>
  <c r="W534" i="1"/>
  <c r="W535" i="1" s="1"/>
  <c r="W528" i="1"/>
  <c r="X540" i="1"/>
  <c r="Y533" i="1"/>
  <c r="W532" i="1"/>
  <c r="X526" i="1"/>
  <c r="X527" i="1" s="1"/>
  <c r="X517" i="1"/>
  <c r="X518" i="1" s="1"/>
  <c r="V516" i="1"/>
  <c r="W510" i="1"/>
  <c r="X504" i="1"/>
  <c r="V503" i="1"/>
  <c r="X500" i="1"/>
  <c r="Y542" i="1"/>
  <c r="W540" i="1"/>
  <c r="Y536" i="1"/>
  <c r="X533" i="1"/>
  <c r="W526" i="1"/>
  <c r="W527" i="1" s="1"/>
  <c r="W530" i="1" s="1"/>
  <c r="Y522" i="1"/>
  <c r="W517" i="1"/>
  <c r="W518" i="1" s="1"/>
  <c r="Y514" i="1"/>
  <c r="V510" i="1"/>
  <c r="Y505" i="1"/>
  <c r="W504" i="1"/>
  <c r="Y501" i="1"/>
  <c r="W500" i="1"/>
  <c r="X542" i="1"/>
  <c r="X536" i="1"/>
  <c r="Y534" i="1"/>
  <c r="Y535" i="1" s="1"/>
  <c r="W533" i="1"/>
  <c r="X522" i="1"/>
  <c r="V517" i="1"/>
  <c r="V518" i="1" s="1"/>
  <c r="X514" i="1"/>
  <c r="X505" i="1"/>
  <c r="V504" i="1"/>
  <c r="X501" i="1"/>
  <c r="V500" i="1"/>
  <c r="W542" i="1"/>
  <c r="W536" i="1"/>
  <c r="X534" i="1"/>
  <c r="X535" i="1" s="1"/>
  <c r="Y523" i="1"/>
  <c r="W522" i="1"/>
  <c r="Y519" i="1"/>
  <c r="Y515" i="1"/>
  <c r="W514" i="1"/>
  <c r="W505" i="1"/>
  <c r="W501" i="1"/>
  <c r="V542" i="1"/>
  <c r="Y531" i="1"/>
  <c r="Y528" i="1"/>
  <c r="X523" i="1"/>
  <c r="V522" i="1"/>
  <c r="X519" i="1"/>
  <c r="X515" i="1"/>
  <c r="V514" i="1"/>
  <c r="Y509" i="1"/>
  <c r="V505" i="1"/>
  <c r="V501" i="1"/>
  <c r="Y555" i="1"/>
  <c r="X531" i="1"/>
  <c r="X528" i="1"/>
  <c r="Y525" i="1"/>
  <c r="W523" i="1"/>
  <c r="W519" i="1"/>
  <c r="Y516" i="1"/>
  <c r="W515" i="1"/>
  <c r="X509" i="1"/>
  <c r="Y503" i="1"/>
  <c r="X555" i="1"/>
  <c r="W531" i="1"/>
  <c r="V523" i="1"/>
  <c r="V519" i="1"/>
  <c r="X516" i="1"/>
  <c r="W509" i="1"/>
  <c r="AA537" i="1"/>
  <c r="AA538" i="1"/>
  <c r="AF507" i="1" l="1"/>
  <c r="X508" i="1"/>
  <c r="V537" i="1"/>
  <c r="AD511" i="1"/>
  <c r="V538" i="1"/>
  <c r="AE512" i="1"/>
  <c r="AD513" i="1"/>
  <c r="AG507" i="1"/>
  <c r="AN512" i="1"/>
  <c r="AC536" i="1"/>
  <c r="AC533" i="1"/>
  <c r="AC540" i="1"/>
  <c r="AC534" i="1"/>
  <c r="AC535" i="1" s="1"/>
  <c r="AC539" i="1"/>
  <c r="AC500" i="1"/>
  <c r="AC503" i="1"/>
  <c r="AC505" i="1"/>
  <c r="AC509" i="1"/>
  <c r="AC514" i="1"/>
  <c r="AC516" i="1"/>
  <c r="AC519" i="1"/>
  <c r="AC501" i="1"/>
  <c r="AC523" i="1"/>
  <c r="AC504" i="1"/>
  <c r="AC510" i="1"/>
  <c r="AC515" i="1"/>
  <c r="AC517" i="1"/>
  <c r="AC518" i="1" s="1"/>
  <c r="AC522" i="1"/>
  <c r="AC542" i="1"/>
  <c r="AE520" i="1"/>
  <c r="AE521" i="1"/>
  <c r="AC526" i="1"/>
  <c r="AC527" i="1" s="1"/>
  <c r="AC531" i="1"/>
  <c r="AC525" i="1"/>
  <c r="AC528" i="1"/>
  <c r="AC532" i="1"/>
  <c r="AE502" i="1"/>
  <c r="AE530" i="1"/>
  <c r="AE529" i="1"/>
  <c r="AF508" i="1"/>
  <c r="AF506" i="1"/>
  <c r="AF511" i="1"/>
  <c r="AF513" i="1"/>
  <c r="AG506" i="1"/>
  <c r="AG508" i="1"/>
  <c r="AF537" i="1"/>
  <c r="AF538" i="1"/>
  <c r="AG502" i="1"/>
  <c r="AD529" i="1"/>
  <c r="AD530" i="1"/>
  <c r="AE513" i="1"/>
  <c r="AE511" i="1"/>
  <c r="AN502" i="1"/>
  <c r="AD520" i="1"/>
  <c r="AD521" i="1"/>
  <c r="AE506" i="1"/>
  <c r="AE508" i="1"/>
  <c r="AN520" i="1"/>
  <c r="AN521" i="1"/>
  <c r="AN529" i="1"/>
  <c r="AN530" i="1"/>
  <c r="AD537" i="1"/>
  <c r="AD538" i="1"/>
  <c r="AG530" i="1"/>
  <c r="AG529" i="1"/>
  <c r="AE507" i="1"/>
  <c r="AF502" i="1"/>
  <c r="AF529" i="1"/>
  <c r="AF530" i="1"/>
  <c r="AE538" i="1"/>
  <c r="AE537" i="1"/>
  <c r="AN511" i="1"/>
  <c r="AN513" i="1"/>
  <c r="AF520" i="1"/>
  <c r="AF521" i="1"/>
  <c r="AG537" i="1"/>
  <c r="AG538" i="1"/>
  <c r="AD506" i="1"/>
  <c r="AD508" i="1"/>
  <c r="AG521" i="1"/>
  <c r="AG520" i="1"/>
  <c r="AN538" i="1"/>
  <c r="AN537" i="1"/>
  <c r="AN508" i="1"/>
  <c r="AN506" i="1"/>
  <c r="AN507" i="1"/>
  <c r="AD507" i="1"/>
  <c r="AD512" i="1"/>
  <c r="AD502" i="1"/>
  <c r="AG513" i="1"/>
  <c r="AG511" i="1"/>
  <c r="X511" i="1"/>
  <c r="V529" i="1"/>
  <c r="V530" i="1"/>
  <c r="W502" i="1"/>
  <c r="X537" i="1"/>
  <c r="V502" i="1"/>
  <c r="X520" i="1"/>
  <c r="X521" i="1"/>
  <c r="W529" i="1"/>
  <c r="X538" i="1"/>
  <c r="Y520" i="1"/>
  <c r="Y521" i="1"/>
  <c r="X502" i="1"/>
  <c r="Y537" i="1"/>
  <c r="Y538" i="1"/>
  <c r="V506" i="1"/>
  <c r="V508" i="1"/>
  <c r="X506" i="1"/>
  <c r="V512" i="1"/>
  <c r="V507" i="1"/>
  <c r="Y513" i="1"/>
  <c r="Y511" i="1"/>
  <c r="Y502" i="1"/>
  <c r="V511" i="1"/>
  <c r="V513" i="1"/>
  <c r="Y529" i="1"/>
  <c r="Y530" i="1"/>
  <c r="X507" i="1"/>
  <c r="X530" i="1"/>
  <c r="X529" i="1"/>
  <c r="X513" i="1"/>
  <c r="V521" i="1"/>
  <c r="V520" i="1"/>
  <c r="Y512" i="1"/>
  <c r="Y507" i="1"/>
  <c r="W506" i="1"/>
  <c r="W508" i="1"/>
  <c r="W537" i="1"/>
  <c r="W538" i="1"/>
  <c r="Y506" i="1"/>
  <c r="Y508" i="1"/>
  <c r="W512" i="1"/>
  <c r="W507" i="1"/>
  <c r="X512" i="1"/>
  <c r="W511" i="1"/>
  <c r="W513" i="1"/>
  <c r="W520" i="1"/>
  <c r="W521" i="1"/>
  <c r="AC545" i="1"/>
  <c r="AC547" i="1"/>
  <c r="U536" i="1"/>
  <c r="U539" i="1"/>
  <c r="U540" i="1"/>
  <c r="U533" i="1"/>
  <c r="U534" i="1"/>
  <c r="U535" i="1" s="1"/>
  <c r="U528" i="1"/>
  <c r="U525" i="1"/>
  <c r="U531" i="1"/>
  <c r="U532" i="1"/>
  <c r="U526" i="1"/>
  <c r="U527" i="1" s="1"/>
  <c r="T536" i="1"/>
  <c r="T539" i="1"/>
  <c r="T540" i="1"/>
  <c r="T533" i="1"/>
  <c r="T534" i="1"/>
  <c r="T535" i="1" s="1"/>
  <c r="T525" i="1"/>
  <c r="T526" i="1"/>
  <c r="T527" i="1" s="1"/>
  <c r="T531" i="1"/>
  <c r="T532" i="1"/>
  <c r="T528" i="1"/>
  <c r="S519" i="1"/>
  <c r="S517" i="1"/>
  <c r="S518" i="1" s="1"/>
  <c r="S555" i="1"/>
  <c r="S523" i="1"/>
  <c r="S522" i="1"/>
  <c r="S516" i="1"/>
  <c r="T500" i="1"/>
  <c r="T501" i="1"/>
  <c r="T503" i="1"/>
  <c r="T504" i="1"/>
  <c r="T505" i="1"/>
  <c r="T514" i="1"/>
  <c r="T515" i="1"/>
  <c r="T516" i="1"/>
  <c r="T517" i="1"/>
  <c r="T518" i="1" s="1"/>
  <c r="T519" i="1"/>
  <c r="T522" i="1"/>
  <c r="T523" i="1"/>
  <c r="T542" i="1"/>
  <c r="T509" i="1"/>
  <c r="T510" i="1"/>
  <c r="T555" i="1"/>
  <c r="S540" i="1"/>
  <c r="S539" i="1"/>
  <c r="S536" i="1"/>
  <c r="S533" i="1"/>
  <c r="S534" i="1"/>
  <c r="S535" i="1" s="1"/>
  <c r="S532" i="1"/>
  <c r="S531" i="1"/>
  <c r="S526" i="1"/>
  <c r="S527" i="1" s="1"/>
  <c r="S525" i="1"/>
  <c r="S528" i="1"/>
  <c r="U555" i="1"/>
  <c r="U542" i="1"/>
  <c r="U504" i="1"/>
  <c r="U516" i="1"/>
  <c r="U503" i="1"/>
  <c r="U515" i="1"/>
  <c r="U523" i="1"/>
  <c r="U509" i="1"/>
  <c r="U510" i="1"/>
  <c r="U514" i="1"/>
  <c r="U522" i="1"/>
  <c r="U501" i="1"/>
  <c r="U505" i="1"/>
  <c r="U500" i="1"/>
  <c r="U519" i="1"/>
  <c r="U517" i="1"/>
  <c r="U518" i="1" s="1"/>
  <c r="AC546" i="1"/>
  <c r="AC544" i="1"/>
  <c r="AC507" i="1" l="1"/>
  <c r="AC520" i="1"/>
  <c r="AC521" i="1"/>
  <c r="AC511" i="1"/>
  <c r="AC513" i="1"/>
  <c r="AC508" i="1"/>
  <c r="AC506" i="1"/>
  <c r="AC512" i="1"/>
  <c r="AC502" i="1"/>
  <c r="AC538" i="1"/>
  <c r="AC537" i="1"/>
  <c r="AC529" i="1"/>
  <c r="AC530" i="1"/>
  <c r="U507" i="1"/>
  <c r="U512" i="1"/>
  <c r="U502" i="1"/>
  <c r="T537" i="1"/>
  <c r="T538" i="1"/>
  <c r="T512" i="1"/>
  <c r="T507" i="1"/>
  <c r="U538" i="1"/>
  <c r="U537" i="1"/>
  <c r="U521" i="1"/>
  <c r="U520" i="1"/>
  <c r="T502" i="1"/>
  <c r="U508" i="1"/>
  <c r="U506" i="1"/>
  <c r="T520" i="1"/>
  <c r="T521" i="1"/>
  <c r="U529" i="1"/>
  <c r="U530" i="1"/>
  <c r="U513" i="1"/>
  <c r="U511" i="1"/>
  <c r="T513" i="1"/>
  <c r="T511" i="1"/>
  <c r="T506" i="1"/>
  <c r="T508" i="1"/>
  <c r="T530" i="1"/>
  <c r="T529" i="1"/>
  <c r="D488" i="5"/>
  <c r="V555" i="1" l="1"/>
  <c r="S504" i="1" l="1"/>
  <c r="S505" i="1"/>
  <c r="S542" i="1"/>
  <c r="S510" i="1"/>
  <c r="S514" i="1"/>
  <c r="S509" i="1"/>
  <c r="S501" i="1"/>
  <c r="S503" i="1"/>
  <c r="S515" i="1"/>
  <c r="S500" i="1"/>
  <c r="S511" i="1" l="1"/>
  <c r="S513" i="1"/>
  <c r="S512" i="1"/>
  <c r="S506" i="1"/>
  <c r="S502" i="1"/>
  <c r="S507" i="1"/>
  <c r="S508" i="1"/>
  <c r="S529" i="1"/>
  <c r="S530" i="1"/>
  <c r="S521" i="1"/>
  <c r="S520" i="1"/>
  <c r="S538" i="1"/>
  <c r="S537" i="1"/>
  <c r="AC548" i="1"/>
  <c r="AC550" i="1" s="1"/>
  <c r="AC551" i="1" s="1"/>
  <c r="AC54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Frey, Torsten</author>
  </authors>
  <commentList>
    <comment ref="A550" authorId="0" shapeId="0" xr:uid="{6AE24122-CB01-4B28-B692-E40CB637D0BF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Immer den kleineren U-Wert nutzen!!!</t>
        </r>
      </text>
    </comment>
  </commentList>
</comments>
</file>

<file path=xl/sharedStrings.xml><?xml version="1.0" encoding="utf-8"?>
<sst xmlns="http://schemas.openxmlformats.org/spreadsheetml/2006/main" count="1905" uniqueCount="738">
  <si>
    <t>ID</t>
  </si>
  <si>
    <t>Sediment Type</t>
  </si>
  <si>
    <t>Pile Properies</t>
  </si>
  <si>
    <t>Environmental Properties</t>
  </si>
  <si>
    <t>Distance to</t>
  </si>
  <si>
    <t>Traffic Density</t>
  </si>
  <si>
    <t>Origin Color Code</t>
  </si>
  <si>
    <t>Risk for Human Health</t>
  </si>
  <si>
    <t>Risk for the Economy</t>
  </si>
  <si>
    <t>Risk for the Environment</t>
  </si>
  <si>
    <t>Risk of Misuse</t>
  </si>
  <si>
    <t>Socioeconomic Potential</t>
  </si>
  <si>
    <t>Cost Efficiency of EOD</t>
  </si>
  <si>
    <t>Fishing</t>
  </si>
  <si>
    <t>Contamination</t>
  </si>
  <si>
    <t>Identification</t>
  </si>
  <si>
    <t>Identification (detail)</t>
  </si>
  <si>
    <t>Protected areas</t>
  </si>
  <si>
    <t>Bathing sites</t>
  </si>
  <si>
    <t>Shipping lanes, anchorage areas, habours</t>
  </si>
  <si>
    <t>Mean overall</t>
  </si>
  <si>
    <t>Stdev overall</t>
  </si>
  <si>
    <t>Mean + 3Stdev overall</t>
  </si>
  <si>
    <t>Median overall</t>
  </si>
  <si>
    <t>IQR (upper boundary) overall</t>
  </si>
  <si>
    <t>IQR (lower boundary) overall</t>
  </si>
  <si>
    <t>Min overall</t>
  </si>
  <si>
    <t>Max overall</t>
  </si>
  <si>
    <t>Mean Haf</t>
  </si>
  <si>
    <t>StDev Haf</t>
  </si>
  <si>
    <t>StErr Haf</t>
  </si>
  <si>
    <t>Median Haf</t>
  </si>
  <si>
    <t>Mean - Stdev Haf</t>
  </si>
  <si>
    <t>Mean + Stdev Haf</t>
  </si>
  <si>
    <t>Min Haf</t>
  </si>
  <si>
    <t>Max Haf</t>
  </si>
  <si>
    <t>Mean Kbh</t>
  </si>
  <si>
    <t>Mean Pzh</t>
  </si>
  <si>
    <t>StDev Pzh</t>
  </si>
  <si>
    <t>StErr Pzh</t>
  </si>
  <si>
    <t>Median Pzh</t>
  </si>
  <si>
    <t>Mean - Stdev Pzh</t>
  </si>
  <si>
    <t>Mean + Stdev Pzh</t>
  </si>
  <si>
    <t>Min Pzh</t>
  </si>
  <si>
    <t>Max Pzh</t>
  </si>
  <si>
    <t>Count</t>
  </si>
  <si>
    <t>Mann-Whitney-U-Test (Haf vs. Pzh)</t>
  </si>
  <si>
    <t>Count Haf</t>
  </si>
  <si>
    <t>Count Pzh</t>
  </si>
  <si>
    <t>Rangsumme Haf</t>
  </si>
  <si>
    <t>Rangsumme Pzh</t>
  </si>
  <si>
    <t>U-Value Haf</t>
  </si>
  <si>
    <t>U-Value Pzh</t>
  </si>
  <si>
    <t>z-value</t>
  </si>
  <si>
    <t>p-value (u-test)</t>
  </si>
  <si>
    <t>StDev Kbh</t>
  </si>
  <si>
    <t>StErr Kbh</t>
  </si>
  <si>
    <t>Median Kbh</t>
  </si>
  <si>
    <t>Mean - Stdev Kbh</t>
  </si>
  <si>
    <t>Mean + Stdev Kbh</t>
  </si>
  <si>
    <t>Min Kbh</t>
  </si>
  <si>
    <t>Max Kbh</t>
  </si>
  <si>
    <t>Cable</t>
  </si>
  <si>
    <t>Q1</t>
  </si>
  <si>
    <t>Q3</t>
  </si>
  <si>
    <t>Median - Q1</t>
  </si>
  <si>
    <t>Q3 - Median</t>
  </si>
  <si>
    <t>Sediment deposits</t>
  </si>
  <si>
    <t>Median</t>
  </si>
  <si>
    <t>Traffic Density (Gaussian)</t>
  </si>
  <si>
    <t>Daten mit ursprünglichen Grids abgleichen!</t>
  </si>
  <si>
    <t>IQR</t>
  </si>
  <si>
    <t>n</t>
  </si>
  <si>
    <t>Median - IQR (low)</t>
  </si>
  <si>
    <t>IQR (up) - Median</t>
  </si>
  <si>
    <t>Minimum</t>
  </si>
  <si>
    <t>Maximum</t>
  </si>
  <si>
    <t>Outliers (count)</t>
  </si>
  <si>
    <t>Sum Haf</t>
  </si>
  <si>
    <t>Sum Pzh</t>
  </si>
  <si>
    <t>Distance</t>
  </si>
  <si>
    <t>0</t>
  </si>
  <si>
    <t>1</t>
  </si>
  <si>
    <t>2</t>
  </si>
  <si>
    <t>3</t>
  </si>
  <si>
    <t>4</t>
  </si>
  <si>
    <t>5</t>
  </si>
  <si>
    <t>6</t>
  </si>
  <si>
    <t>Variability of the Pile</t>
  </si>
  <si>
    <t>Layering of Objects on the Pile</t>
  </si>
  <si>
    <t>State of the Fuze</t>
  </si>
  <si>
    <t>Size of the Objects (max)</t>
  </si>
  <si>
    <t>Size of the Objects (median)</t>
  </si>
  <si>
    <t>State of Corrosion of the Casing</t>
  </si>
  <si>
    <t>Burial Depth</t>
  </si>
  <si>
    <t>Distance to Bathing Sites</t>
  </si>
  <si>
    <t>Distance to Protected Areas</t>
  </si>
  <si>
    <t>Distance to Shipping Lanes</t>
  </si>
  <si>
    <t>Distance to Cables</t>
  </si>
  <si>
    <t>Distance to Fish Sampling Stations</t>
  </si>
  <si>
    <t>Distance to Mussel Sampling Stations</t>
  </si>
  <si>
    <t>Distance to Contaminated Area Centroids</t>
  </si>
  <si>
    <t>Distance to Military Areas</t>
  </si>
  <si>
    <t>Distance to Sediment Deposits</t>
  </si>
  <si>
    <t>Traffic Density Cluster ID</t>
  </si>
  <si>
    <t>Fishing Intensity (fhr)</t>
  </si>
  <si>
    <t>Fishing Effort (kwfhr)</t>
  </si>
  <si>
    <t>Fishing Intensity (value)</t>
  </si>
  <si>
    <t>Explosive Compounds in Fish</t>
  </si>
  <si>
    <t>Explosive Compounds in Mussels</t>
  </si>
  <si>
    <t>Explosive Compounds in Water</t>
  </si>
  <si>
    <t>Traffic Density Gaussian Kernal Smoothing All Vessels</t>
  </si>
  <si>
    <t>Traffic Density Gaussian Kernal Smoothing Passenger Vessels</t>
  </si>
  <si>
    <t>Traffic Density Gaussian Kernal Smoothing Non-Passenger Vessels</t>
  </si>
  <si>
    <t>Traffic Density Gaussian Kernal Smoothing Non-Cargo Vessels</t>
  </si>
  <si>
    <t>Traffic Density Gaussian Kernal Smoothing Cargo Vessels</t>
  </si>
  <si>
    <t>Traffic Density Gaussian Kernal Smoothing Non-Passenger/Non-Cargo Vessels</t>
  </si>
  <si>
    <t>Traffic Density Cumulative Buffered All Vessels (500 m)</t>
  </si>
  <si>
    <t>Traffic Density Cumulative Buffered Passenger Vessels (5000 m)</t>
  </si>
  <si>
    <t>Traffic Density Cumulative Buffered Non-Passenger Vessels (5000 m)</t>
  </si>
  <si>
    <t>Traffic Density Cumulative Buffered Cargo Vessels (5000 m)</t>
  </si>
  <si>
    <t>Traffic Density Cumulative Buffered Non-Cargo Vessels (5000 m)</t>
  </si>
  <si>
    <t>Environmental Vulnerability</t>
  </si>
  <si>
    <t>Photomosaic Annotated</t>
  </si>
  <si>
    <t>Area of the Pile</t>
  </si>
  <si>
    <t>Mean Current Velocity</t>
  </si>
  <si>
    <t>Mean Wave Height</t>
  </si>
  <si>
    <t xml:space="preserve"> [Number of Vessels]</t>
  </si>
  <si>
    <t>Number of Objects on the Pile (linear extrapolation)</t>
  </si>
  <si>
    <t>Number of Objects on the Pile (log-log regression adjusted)</t>
  </si>
  <si>
    <t>Gaussian kernel smoothing</t>
  </si>
  <si>
    <t>Military areas</t>
  </si>
  <si>
    <t>Index</t>
  </si>
  <si>
    <t>Max</t>
  </si>
  <si>
    <t>k-distance</t>
  </si>
  <si>
    <t>Perpendicular distance point to line</t>
  </si>
  <si>
    <t>All Vessels</t>
  </si>
  <si>
    <t>Passenger Vessels</t>
  </si>
  <si>
    <t>Non-Passenger Vessels</t>
  </si>
  <si>
    <t>Cargo Vessels</t>
  </si>
  <si>
    <t>Non-Cargo Vessels</t>
  </si>
  <si>
    <t>Other Vessels</t>
  </si>
  <si>
    <t>Cluster</t>
  </si>
  <si>
    <t>environmentalVulnerability</t>
  </si>
  <si>
    <t>contaminatedAreadistance</t>
  </si>
  <si>
    <t>fishingIntensityValue</t>
  </si>
  <si>
    <t>ECWater</t>
  </si>
  <si>
    <t>cabledistance</t>
  </si>
  <si>
    <t>trafficDensityECCsum</t>
  </si>
  <si>
    <t>trafficDensityECNCsum</t>
  </si>
  <si>
    <t>distance_fish</t>
  </si>
  <si>
    <t>distance_mussel</t>
  </si>
  <si>
    <t>trafficDensityHHPsum</t>
  </si>
  <si>
    <t>trafficDensityHHNPsum</t>
  </si>
  <si>
    <t>fishingintensity_fhr</t>
  </si>
  <si>
    <t>fishingeffort_kwfhr</t>
  </si>
  <si>
    <t>ECFish</t>
  </si>
  <si>
    <t>ECMussels</t>
  </si>
  <si>
    <t>PM annoated</t>
  </si>
  <si>
    <t>Ident</t>
  </si>
  <si>
    <t>ID_1</t>
  </si>
  <si>
    <t>area</t>
  </si>
  <si>
    <t>pileLaye</t>
  </si>
  <si>
    <t>muniFuze</t>
  </si>
  <si>
    <t>muniCorr</t>
  </si>
  <si>
    <t>muniSize_max</t>
  </si>
  <si>
    <t>muniSize_median</t>
  </si>
  <si>
    <t>muniBuri</t>
  </si>
  <si>
    <t>pileNumb</t>
  </si>
  <si>
    <t>pileVari</t>
  </si>
  <si>
    <t>current</t>
  </si>
  <si>
    <t>waveHeight</t>
  </si>
  <si>
    <t>sediment</t>
  </si>
  <si>
    <t>bathingSitedistance</t>
  </si>
  <si>
    <t>protectedAreasdistance</t>
  </si>
  <si>
    <t>shippingLanedistance</t>
  </si>
  <si>
    <t>trafficDensitysum</t>
  </si>
  <si>
    <t>Haf_00002</t>
  </si>
  <si>
    <t>yes</t>
  </si>
  <si>
    <t>UXO</t>
  </si>
  <si>
    <t>boxes</t>
  </si>
  <si>
    <t>FineSand-ModeratelySorted</t>
  </si>
  <si>
    <t>Haf_00311</t>
  </si>
  <si>
    <t>no</t>
  </si>
  <si>
    <t>Haf_00312</t>
  </si>
  <si>
    <t>Haf_00313</t>
  </si>
  <si>
    <t>Haf_00314</t>
  </si>
  <si>
    <t>Haf_00315</t>
  </si>
  <si>
    <t>Haf_00316</t>
  </si>
  <si>
    <t>Haf_00318</t>
  </si>
  <si>
    <t>boxes, ??</t>
  </si>
  <si>
    <t>Haf_00319</t>
  </si>
  <si>
    <t>LagSediment/GlacialTill</t>
  </si>
  <si>
    <t>Haf_00320</t>
  </si>
  <si>
    <t>Haf_00321</t>
  </si>
  <si>
    <t>SC250</t>
  </si>
  <si>
    <t>Haf_00322</t>
  </si>
  <si>
    <t>Flak grenades, Boxes</t>
  </si>
  <si>
    <t>Haf_00323</t>
  </si>
  <si>
    <t>bombs, rockets, grenades, boxes</t>
  </si>
  <si>
    <t>FineSand-PoorlySorted</t>
  </si>
  <si>
    <t>Haf_00324</t>
  </si>
  <si>
    <t>Haf_00325</t>
  </si>
  <si>
    <t>Haf_00326</t>
  </si>
  <si>
    <t>Haf_00327</t>
  </si>
  <si>
    <t>Haf_00328</t>
  </si>
  <si>
    <t>Haf_00329</t>
  </si>
  <si>
    <t>Haf_00330</t>
  </si>
  <si>
    <t>Haf_00331</t>
  </si>
  <si>
    <t>Haf_00332</t>
  </si>
  <si>
    <t>Haf_00333</t>
  </si>
  <si>
    <t>Haf_00334</t>
  </si>
  <si>
    <t>Haf_00335</t>
  </si>
  <si>
    <t>SC50</t>
  </si>
  <si>
    <t>Haf_00336</t>
  </si>
  <si>
    <t>MediumSilt-VeryPoorlySorted</t>
  </si>
  <si>
    <t>Haf_00337</t>
  </si>
  <si>
    <t>SC250, SC500</t>
  </si>
  <si>
    <t>Haf_00338</t>
  </si>
  <si>
    <t>Haf_00341</t>
  </si>
  <si>
    <t>MediumSilt-PoorlySorted</t>
  </si>
  <si>
    <t>Haf_00342</t>
  </si>
  <si>
    <t>Haf_00580</t>
  </si>
  <si>
    <t>torpedo</t>
  </si>
  <si>
    <t>Haf_00581</t>
  </si>
  <si>
    <t>Haf_00582</t>
  </si>
  <si>
    <t>Haf_00583</t>
  </si>
  <si>
    <t>Haf_00584</t>
  </si>
  <si>
    <t>fuse?</t>
  </si>
  <si>
    <t>Haf_00585</t>
  </si>
  <si>
    <t>Haf_00586</t>
  </si>
  <si>
    <t>Haf_00587</t>
  </si>
  <si>
    <t>Haf_00588</t>
  </si>
  <si>
    <t>Haf_00589</t>
  </si>
  <si>
    <t>Haf_00590</t>
  </si>
  <si>
    <t>Haf_00591</t>
  </si>
  <si>
    <t>Haf_00592</t>
  </si>
  <si>
    <t>Haf_00593</t>
  </si>
  <si>
    <t>FineSand-VeryPoorlySorted</t>
  </si>
  <si>
    <t>Haf_00594</t>
  </si>
  <si>
    <t>Haf_00595</t>
  </si>
  <si>
    <t>Haf_00597</t>
  </si>
  <si>
    <t>Haf_00598</t>
  </si>
  <si>
    <t>Haf_00599</t>
  </si>
  <si>
    <t>Haf_00600</t>
  </si>
  <si>
    <t>Haf_00601</t>
  </si>
  <si>
    <t>MediumSilt-ModeratelySorted</t>
  </si>
  <si>
    <t>Haf_00602</t>
  </si>
  <si>
    <t>Haf_00603</t>
  </si>
  <si>
    <t>Haf_00605</t>
  </si>
  <si>
    <t>Kbh_00001</t>
  </si>
  <si>
    <t>MediumSand-ModeratelySorted</t>
  </si>
  <si>
    <t>Kbh_00002</t>
  </si>
  <si>
    <t>Kbh_00003</t>
  </si>
  <si>
    <t>Kbh_00006</t>
  </si>
  <si>
    <t>FineSilt-PoorlySorted</t>
  </si>
  <si>
    <t>Kbh_00007</t>
  </si>
  <si>
    <t>Kbh_00008</t>
  </si>
  <si>
    <t>VeryFineSand-ModeratelySorted</t>
  </si>
  <si>
    <t>Kbh_00009</t>
  </si>
  <si>
    <t>Kbh_00010</t>
  </si>
  <si>
    <t>Kbh_00011</t>
  </si>
  <si>
    <t>Kbh_00012</t>
  </si>
  <si>
    <t>Kbh_00013</t>
  </si>
  <si>
    <t>CoarseSand-ModeratelySorted</t>
  </si>
  <si>
    <t>Kbh_00014</t>
  </si>
  <si>
    <t>Kbh_00015</t>
  </si>
  <si>
    <t>Kbh_00016</t>
  </si>
  <si>
    <t>Kbh_00017</t>
  </si>
  <si>
    <t>Kbh_00018</t>
  </si>
  <si>
    <t>Pzh_00001</t>
  </si>
  <si>
    <t>Pzh_00002</t>
  </si>
  <si>
    <t>large boxes</t>
  </si>
  <si>
    <t>FineSilt-ModeratelySorted</t>
  </si>
  <si>
    <t>Pzh_00003</t>
  </si>
  <si>
    <t>Pzh_00004</t>
  </si>
  <si>
    <t>artillery munition, partly open</t>
  </si>
  <si>
    <t>Pzh_00005</t>
  </si>
  <si>
    <t>Clay-VeryPoorlySorted</t>
  </si>
  <si>
    <t>Pzh_00006</t>
  </si>
  <si>
    <t>Pzh_00007</t>
  </si>
  <si>
    <t>Pzh_00008</t>
  </si>
  <si>
    <t>Pzh_00009</t>
  </si>
  <si>
    <t>small boxes</t>
  </si>
  <si>
    <t>Pzh_00010</t>
  </si>
  <si>
    <t>bombs SC500?</t>
  </si>
  <si>
    <t>Pzh_00011</t>
  </si>
  <si>
    <t>Pzh_00012</t>
  </si>
  <si>
    <t>small boxes with Flak ammunition</t>
  </si>
  <si>
    <t>Pzh_00014</t>
  </si>
  <si>
    <t>Pzh_00015</t>
  </si>
  <si>
    <t>Pzh_00016</t>
  </si>
  <si>
    <t>Pzh_00017</t>
  </si>
  <si>
    <t>Pzh_00018</t>
  </si>
  <si>
    <t>Pzh_00019</t>
  </si>
  <si>
    <t>Pzh_00020</t>
  </si>
  <si>
    <t>Pzh_00021</t>
  </si>
  <si>
    <t>Pzh_00024</t>
  </si>
  <si>
    <t>Pzh_00025</t>
  </si>
  <si>
    <t>Pzh_00026</t>
  </si>
  <si>
    <t>Pzh_00027</t>
  </si>
  <si>
    <t>munition boxes</t>
  </si>
  <si>
    <t>Pzh_00028</t>
  </si>
  <si>
    <t>Pzh_00029</t>
  </si>
  <si>
    <t>VeryFineSilt-PoorlySorted</t>
  </si>
  <si>
    <t>Pzh_00030</t>
  </si>
  <si>
    <t>Pzh_00031</t>
  </si>
  <si>
    <t>VeryFineSand-PoorlySorted</t>
  </si>
  <si>
    <t>Pzh_00032</t>
  </si>
  <si>
    <t>Sprengranaten?, Panzerfäuste?, mixed munition</t>
  </si>
  <si>
    <t>Pzh_00033</t>
  </si>
  <si>
    <t>Pzh_00034</t>
  </si>
  <si>
    <t>Pzh_00035</t>
  </si>
  <si>
    <t>boxes, handgrenades</t>
  </si>
  <si>
    <t>Pzh_00036</t>
  </si>
  <si>
    <t>Pzh_00037</t>
  </si>
  <si>
    <t>bombs</t>
  </si>
  <si>
    <t>Pzh_00038</t>
  </si>
  <si>
    <t>Pzh_00039</t>
  </si>
  <si>
    <t>Pzh_00041</t>
  </si>
  <si>
    <t>Pzh_00045</t>
  </si>
  <si>
    <t>Pzh_00046</t>
  </si>
  <si>
    <t>Pzh_00047</t>
  </si>
  <si>
    <t>Pzh_00048</t>
  </si>
  <si>
    <t>Pzh_00049</t>
  </si>
  <si>
    <t>Pzh_00051</t>
  </si>
  <si>
    <t>Pzh_00052</t>
  </si>
  <si>
    <t>Pzh_00053</t>
  </si>
  <si>
    <t>Pzh_00054</t>
  </si>
  <si>
    <t>Pzh_00055</t>
  </si>
  <si>
    <t>Pzh_00056</t>
  </si>
  <si>
    <t>Pzh_00057</t>
  </si>
  <si>
    <t>Pzh_00058</t>
  </si>
  <si>
    <t>Pzh_00059</t>
  </si>
  <si>
    <t>Pzh_00060</t>
  </si>
  <si>
    <t>Pzh_00061</t>
  </si>
  <si>
    <t>Pzh_00062</t>
  </si>
  <si>
    <t>Pzh_00063</t>
  </si>
  <si>
    <t>Pzh_00064</t>
  </si>
  <si>
    <t>Pzh_00065</t>
  </si>
  <si>
    <t>Pzh_00066</t>
  </si>
  <si>
    <t>large boxes with disc</t>
  </si>
  <si>
    <t>Pzh_00067</t>
  </si>
  <si>
    <t>Pzh_00069</t>
  </si>
  <si>
    <t>Pzh_00070</t>
  </si>
  <si>
    <t>Pzh_00071</t>
  </si>
  <si>
    <t>Pzh_00072</t>
  </si>
  <si>
    <t>Pzh_00073</t>
  </si>
  <si>
    <t>Pzh_00074</t>
  </si>
  <si>
    <t>Pzh_00075</t>
  </si>
  <si>
    <t>Pzh_00076</t>
  </si>
  <si>
    <t>Pzh_00077</t>
  </si>
  <si>
    <t>Pzh_00078</t>
  </si>
  <si>
    <t>Pzh_00079</t>
  </si>
  <si>
    <t>Pzh_00080</t>
  </si>
  <si>
    <t>Pzh_00084</t>
  </si>
  <si>
    <t>Pzh_00086</t>
  </si>
  <si>
    <t>Pzh_00087</t>
  </si>
  <si>
    <t>Pzh_00088</t>
  </si>
  <si>
    <t>Pzh_00091</t>
  </si>
  <si>
    <t>Pzh_00092</t>
  </si>
  <si>
    <t>Pzh_00093</t>
  </si>
  <si>
    <t>Pzh_00095</t>
  </si>
  <si>
    <t>Pzh_00096</t>
  </si>
  <si>
    <t>Pzh_00097</t>
  </si>
  <si>
    <t>Pzh_00098</t>
  </si>
  <si>
    <t>Pzh_00099</t>
  </si>
  <si>
    <t>Pzh_00100</t>
  </si>
  <si>
    <t>Pzh_00101</t>
  </si>
  <si>
    <t>Pzh_00102</t>
  </si>
  <si>
    <t>Pzh_00103</t>
  </si>
  <si>
    <t>Pzh_00104</t>
  </si>
  <si>
    <t>Pzh_00105</t>
  </si>
  <si>
    <t>Pzh_00106</t>
  </si>
  <si>
    <t>Pzh_00107</t>
  </si>
  <si>
    <t>V1 Gefechtsköpfe</t>
  </si>
  <si>
    <t>Pzh_00108</t>
  </si>
  <si>
    <t>Pzh_00109</t>
  </si>
  <si>
    <t>Pzh_00111</t>
  </si>
  <si>
    <t>long grenades sticking in the ground</t>
  </si>
  <si>
    <t>Pzh_00112</t>
  </si>
  <si>
    <t>Pzh_00113</t>
  </si>
  <si>
    <t>Pzh_00114</t>
  </si>
  <si>
    <t>Pzh_00115</t>
  </si>
  <si>
    <t>Pzh_00116</t>
  </si>
  <si>
    <t>Pzh_00117</t>
  </si>
  <si>
    <t>Pzh_00118</t>
  </si>
  <si>
    <t>Pzh_00119</t>
  </si>
  <si>
    <t>Pzh_00120</t>
  </si>
  <si>
    <t>Pzh_00121</t>
  </si>
  <si>
    <t>Pzh_00122</t>
  </si>
  <si>
    <t>Pzh_00123</t>
  </si>
  <si>
    <t>Pzh_00124</t>
  </si>
  <si>
    <t>Pzh_00125</t>
  </si>
  <si>
    <t>Pzh_00126</t>
  </si>
  <si>
    <t>Pzh_00127</t>
  </si>
  <si>
    <t>V1</t>
  </si>
  <si>
    <t>Pzh_00128</t>
  </si>
  <si>
    <t>Pzh_00129</t>
  </si>
  <si>
    <t>Pzh_00130</t>
  </si>
  <si>
    <t>V1, open TNT</t>
  </si>
  <si>
    <t>Pzh_00131</t>
  </si>
  <si>
    <t>Pzh_00132</t>
  </si>
  <si>
    <t>Pzh_00133</t>
  </si>
  <si>
    <t>munition boxes, grenades</t>
  </si>
  <si>
    <t>Pzh_00134</t>
  </si>
  <si>
    <t>Pzh_00135</t>
  </si>
  <si>
    <t>Pzh_00136</t>
  </si>
  <si>
    <t>large box with discs</t>
  </si>
  <si>
    <t>Pzh_00137</t>
  </si>
  <si>
    <t>Pzh_00138</t>
  </si>
  <si>
    <t>Pzh_00139</t>
  </si>
  <si>
    <t>Pzh_00140</t>
  </si>
  <si>
    <t>Pzh_00141</t>
  </si>
  <si>
    <t>rack with long grenades</t>
  </si>
  <si>
    <t>Pzh_00142</t>
  </si>
  <si>
    <t>large grenades, munition boxes</t>
  </si>
  <si>
    <t>Pzh_00143</t>
  </si>
  <si>
    <t>Pzh_00144</t>
  </si>
  <si>
    <t>Pzh_00145</t>
  </si>
  <si>
    <t>Pzh_00146</t>
  </si>
  <si>
    <t>Pzh_00147</t>
  </si>
  <si>
    <t>Pzh_00148</t>
  </si>
  <si>
    <t>large boxes with/without discs</t>
  </si>
  <si>
    <t>Pzh_00149</t>
  </si>
  <si>
    <t>boxes with discs</t>
  </si>
  <si>
    <t>Pzh_00150</t>
  </si>
  <si>
    <t>Pzh_00151</t>
  </si>
  <si>
    <t>Pzh_00152</t>
  </si>
  <si>
    <t>Pzh_00153</t>
  </si>
  <si>
    <t>Pzh_00154</t>
  </si>
  <si>
    <t>Pzh_00155</t>
  </si>
  <si>
    <t>large munition boxes with discs</t>
  </si>
  <si>
    <t>Pzh_00156</t>
  </si>
  <si>
    <t>Pzh_00157</t>
  </si>
  <si>
    <t>Pzh_00158</t>
  </si>
  <si>
    <t>Pzh_00159</t>
  </si>
  <si>
    <t>Pzh_00160</t>
  </si>
  <si>
    <t>large boxes with discs</t>
  </si>
  <si>
    <t>Pzh_00161</t>
  </si>
  <si>
    <t>Pzh_00162</t>
  </si>
  <si>
    <t>Pzh_00163</t>
  </si>
  <si>
    <t>Pzh_00164</t>
  </si>
  <si>
    <t>Pzh_00165</t>
  </si>
  <si>
    <t>Pzh_00166</t>
  </si>
  <si>
    <t>Pzh_00167</t>
  </si>
  <si>
    <t>Pzh_00168</t>
  </si>
  <si>
    <t>Pzh_00169</t>
  </si>
  <si>
    <t>Pzh_00172</t>
  </si>
  <si>
    <t>Pzh_00173</t>
  </si>
  <si>
    <t>Pzh_00174</t>
  </si>
  <si>
    <t>Pzh_00175</t>
  </si>
  <si>
    <t>Luftminen?</t>
  </si>
  <si>
    <t>Pzh_00176</t>
  </si>
  <si>
    <t>Pzh_00177</t>
  </si>
  <si>
    <t>Pzh_00178</t>
  </si>
  <si>
    <t>Pzh_00179</t>
  </si>
  <si>
    <t>Pzh_00183</t>
  </si>
  <si>
    <t>large granades sticking in the ground</t>
  </si>
  <si>
    <t>Pzh_00184</t>
  </si>
  <si>
    <t>Pzh_00185</t>
  </si>
  <si>
    <t>Pzh_00186</t>
  </si>
  <si>
    <t>Pzh_00187</t>
  </si>
  <si>
    <t>Pzh_00188</t>
  </si>
  <si>
    <t>Pzh_00189</t>
  </si>
  <si>
    <t>Pzh_00190</t>
  </si>
  <si>
    <t>Pzh_00192</t>
  </si>
  <si>
    <t>Pzh_00194</t>
  </si>
  <si>
    <t>Pzh_00195</t>
  </si>
  <si>
    <t>Pzh_00196</t>
  </si>
  <si>
    <t>Pzh_00197</t>
  </si>
  <si>
    <t>Pzh_00198</t>
  </si>
  <si>
    <t>Pzh_00199</t>
  </si>
  <si>
    <t>bombs, cartridges</t>
  </si>
  <si>
    <t>Pzh_00200</t>
  </si>
  <si>
    <t>Pzh_00201</t>
  </si>
  <si>
    <t>Pzh_00202</t>
  </si>
  <si>
    <t>bombs, cluster bombs</t>
  </si>
  <si>
    <t>Pzh_00203</t>
  </si>
  <si>
    <t>large grenades stking in the ground</t>
  </si>
  <si>
    <t>Pzh_00204</t>
  </si>
  <si>
    <t>Pzh_00205</t>
  </si>
  <si>
    <t>Pzh_00206</t>
  </si>
  <si>
    <t>Pzh_00207</t>
  </si>
  <si>
    <t>Pzh_00208</t>
  </si>
  <si>
    <t>Pzh_00209</t>
  </si>
  <si>
    <t>Pzh_00210</t>
  </si>
  <si>
    <t>Pzh_00211</t>
  </si>
  <si>
    <t>Pzh_00212</t>
  </si>
  <si>
    <t>Pzh_00213</t>
  </si>
  <si>
    <t>Pzh_00214</t>
  </si>
  <si>
    <t>Pzh_00215</t>
  </si>
  <si>
    <t>Pzh_00216</t>
  </si>
  <si>
    <t>Pzh_00217</t>
  </si>
  <si>
    <t>munition boxes different types</t>
  </si>
  <si>
    <t>Pzh_00218</t>
  </si>
  <si>
    <t>Pzh_00219</t>
  </si>
  <si>
    <t>small boxes, long Stabbomben?/Stabgranaten?</t>
  </si>
  <si>
    <t>Pzh_00220</t>
  </si>
  <si>
    <t>Pzh_00221</t>
  </si>
  <si>
    <t>Pzh_00222</t>
  </si>
  <si>
    <t>bombs, catridges</t>
  </si>
  <si>
    <t>Pzh_00223</t>
  </si>
  <si>
    <t>Pzh_00224</t>
  </si>
  <si>
    <t>Pzh_00225</t>
  </si>
  <si>
    <t>open TNT</t>
  </si>
  <si>
    <t>Pzh_00226</t>
  </si>
  <si>
    <t>Pzh_00227</t>
  </si>
  <si>
    <t>Pzh_00228</t>
  </si>
  <si>
    <t>Pzh_00229</t>
  </si>
  <si>
    <t>Pzh_00230</t>
  </si>
  <si>
    <t>Pzh_00231</t>
  </si>
  <si>
    <t>Pzh_00232</t>
  </si>
  <si>
    <t>Pzh_00233</t>
  </si>
  <si>
    <t>Pzh_00234</t>
  </si>
  <si>
    <t>Pzh_00235</t>
  </si>
  <si>
    <t>Pzh_00236</t>
  </si>
  <si>
    <t>Pzh_00237</t>
  </si>
  <si>
    <t>Pzh_00238</t>
  </si>
  <si>
    <t>Pzh_00239</t>
  </si>
  <si>
    <t>Pzh_00240</t>
  </si>
  <si>
    <t>?</t>
  </si>
  <si>
    <t>Pzh_00241</t>
  </si>
  <si>
    <t>long munition boxes, grenade racks?</t>
  </si>
  <si>
    <t>Pzh_00242</t>
  </si>
  <si>
    <t>Pzh_00243</t>
  </si>
  <si>
    <t>Pzh_00244</t>
  </si>
  <si>
    <t>Pzh_00245</t>
  </si>
  <si>
    <t>Pzh_00246</t>
  </si>
  <si>
    <t>artillery munition, patly open</t>
  </si>
  <si>
    <t>Pzh_00247</t>
  </si>
  <si>
    <t>Pzh_00248</t>
  </si>
  <si>
    <t>Pzh_00249</t>
  </si>
  <si>
    <t>Pzh_00250</t>
  </si>
  <si>
    <t>bombes, partly buried</t>
  </si>
  <si>
    <t>Pzh_00251</t>
  </si>
  <si>
    <t>Pzh_00252</t>
  </si>
  <si>
    <t>Pzh_00253</t>
  </si>
  <si>
    <t>Pzh_00254</t>
  </si>
  <si>
    <t>Pzh_00255</t>
  </si>
  <si>
    <t>Pzh_00256</t>
  </si>
  <si>
    <t>Pzh_00257</t>
  </si>
  <si>
    <t>Pzh_00258</t>
  </si>
  <si>
    <t>Pzh_00259</t>
  </si>
  <si>
    <t>Pzh_00260</t>
  </si>
  <si>
    <t>Pzh_00261</t>
  </si>
  <si>
    <t>Pzh_00262</t>
  </si>
  <si>
    <t>Pzh_00263</t>
  </si>
  <si>
    <t>Pzh_00264</t>
  </si>
  <si>
    <t>Pzh_00265</t>
  </si>
  <si>
    <t>Pzh_00266</t>
  </si>
  <si>
    <t>Pzh_00267</t>
  </si>
  <si>
    <t>Pzh_00268</t>
  </si>
  <si>
    <t>Pzh_00269</t>
  </si>
  <si>
    <t>large boxes, small boxes</t>
  </si>
  <si>
    <t>Pzh_00270</t>
  </si>
  <si>
    <t>Pzh_00271</t>
  </si>
  <si>
    <t>Pzh_00272</t>
  </si>
  <si>
    <t>Boxes</t>
  </si>
  <si>
    <t>Pzh_00273</t>
  </si>
  <si>
    <t>Pzh_00274</t>
  </si>
  <si>
    <t>Pzh_00275</t>
  </si>
  <si>
    <t>Pzh_00276</t>
  </si>
  <si>
    <t>Pzh_00277</t>
  </si>
  <si>
    <t>Pzh_00278</t>
  </si>
  <si>
    <t>Pzh_00279</t>
  </si>
  <si>
    <t>Pzh_00280</t>
  </si>
  <si>
    <t>Pzh_00281</t>
  </si>
  <si>
    <t>Pzh_00282</t>
  </si>
  <si>
    <t>Pzh_00283</t>
  </si>
  <si>
    <t>Pzh_00284</t>
  </si>
  <si>
    <t>Pzh_00285</t>
  </si>
  <si>
    <t>Pzh_00286</t>
  </si>
  <si>
    <t>Pzh_00287</t>
  </si>
  <si>
    <t>box, open boxes, spilled artillery munition, cartridge</t>
  </si>
  <si>
    <t>Pzh_00288</t>
  </si>
  <si>
    <t>Pzh_00289</t>
  </si>
  <si>
    <t>Pzh_00290</t>
  </si>
  <si>
    <t>Pzh_00291</t>
  </si>
  <si>
    <t>Pzh_00292</t>
  </si>
  <si>
    <t>Pzh_00293</t>
  </si>
  <si>
    <t>Pzh_00294</t>
  </si>
  <si>
    <t>Pzh_00295</t>
  </si>
  <si>
    <t>Pzh_00296</t>
  </si>
  <si>
    <t>munitionboxes / racks with grenades?</t>
  </si>
  <si>
    <t>Pzh_00297</t>
  </si>
  <si>
    <t>Pzh_00298</t>
  </si>
  <si>
    <t>Pzh_00299</t>
  </si>
  <si>
    <t>large grenades, broken munition boxes</t>
  </si>
  <si>
    <t>Pzh_00300</t>
  </si>
  <si>
    <t>Pzh_00301</t>
  </si>
  <si>
    <t>Pzh_00302</t>
  </si>
  <si>
    <t>Pzh_00303</t>
  </si>
  <si>
    <t>Pzh_00304</t>
  </si>
  <si>
    <t>barrel with bolts, boxes with discs, litter</t>
  </si>
  <si>
    <t>Pzh_00305</t>
  </si>
  <si>
    <t>Pzh_00306</t>
  </si>
  <si>
    <t>Pzh_00307</t>
  </si>
  <si>
    <t>Pzh_00308</t>
  </si>
  <si>
    <t>Pzh_00309</t>
  </si>
  <si>
    <t>Pzh_00310</t>
  </si>
  <si>
    <t>Pzh_00311</t>
  </si>
  <si>
    <t>Pzh_00312</t>
  </si>
  <si>
    <t>Pzh_00313</t>
  </si>
  <si>
    <t>Pzh_00314</t>
  </si>
  <si>
    <t>Pzh_00315</t>
  </si>
  <si>
    <t>Pzh_00316</t>
  </si>
  <si>
    <t>Pzh_00317</t>
  </si>
  <si>
    <t>Pzh_00318</t>
  </si>
  <si>
    <t>Pzh_00319</t>
  </si>
  <si>
    <t>Pzh_00320</t>
  </si>
  <si>
    <t>Pzh_00321</t>
  </si>
  <si>
    <t>Pzh_00322</t>
  </si>
  <si>
    <t>Pzh_00323</t>
  </si>
  <si>
    <t>Pzh_00326</t>
  </si>
  <si>
    <t>Pzh_00327</t>
  </si>
  <si>
    <t>Pzh_00328</t>
  </si>
  <si>
    <t>Pzh_00329</t>
  </si>
  <si>
    <t>Pzh_00330</t>
  </si>
  <si>
    <t>Pzh_00331</t>
  </si>
  <si>
    <t>Pzh_00332</t>
  </si>
  <si>
    <t>Pzh_00333</t>
  </si>
  <si>
    <t>Pzh_00335</t>
  </si>
  <si>
    <t>Pzh_00336</t>
  </si>
  <si>
    <t>Pzh_00337</t>
  </si>
  <si>
    <t>Pzh_00338</t>
  </si>
  <si>
    <t>Pzh_00339</t>
  </si>
  <si>
    <t>Pzh_00340</t>
  </si>
  <si>
    <t>Pzh_00341</t>
  </si>
  <si>
    <t>MediumSand-VeryWellSorted</t>
  </si>
  <si>
    <t>Pzh_00342</t>
  </si>
  <si>
    <t>Pzh_00343</t>
  </si>
  <si>
    <t>Pzh_00344</t>
  </si>
  <si>
    <t>Pzh_00345</t>
  </si>
  <si>
    <t>Pzh_00346</t>
  </si>
  <si>
    <t>Pzh_00347</t>
  </si>
  <si>
    <t>Pzh_00348</t>
  </si>
  <si>
    <t>Pzh_00349</t>
  </si>
  <si>
    <t>Pzh_00350</t>
  </si>
  <si>
    <t>Pzh_00351</t>
  </si>
  <si>
    <t>Pzh_00352</t>
  </si>
  <si>
    <t>Pzh_00353</t>
  </si>
  <si>
    <t>Pzh_00354</t>
  </si>
  <si>
    <t>Pzh_00355</t>
  </si>
  <si>
    <t>Pzh_00356</t>
  </si>
  <si>
    <t>Pzh_00357</t>
  </si>
  <si>
    <t>Pzh_00358</t>
  </si>
  <si>
    <t>Pzh_00359</t>
  </si>
  <si>
    <t>Pzh_00360</t>
  </si>
  <si>
    <t>Pzh_00361</t>
  </si>
  <si>
    <t>Pzh_00362</t>
  </si>
  <si>
    <t>Pzh_00363</t>
  </si>
  <si>
    <t>Pzh_00364</t>
  </si>
  <si>
    <t>Pzh_00366</t>
  </si>
  <si>
    <t>Pzh_00367</t>
  </si>
  <si>
    <t>Pzh_00368</t>
  </si>
  <si>
    <t>boxes with grenades</t>
  </si>
  <si>
    <t>Pzh_00369</t>
  </si>
  <si>
    <t>Pzh_00370</t>
  </si>
  <si>
    <t>mixed boxes, grenades</t>
  </si>
  <si>
    <t>Pzh_00371</t>
  </si>
  <si>
    <t>Pzh_00372</t>
  </si>
  <si>
    <t>Pzh_00373</t>
  </si>
  <si>
    <t>Pzh_00374</t>
  </si>
  <si>
    <t>Pzh_00375</t>
  </si>
  <si>
    <t>Pzh_00376</t>
  </si>
  <si>
    <t>Pzh_00377</t>
  </si>
  <si>
    <t>Pzh_00378</t>
  </si>
  <si>
    <t>Pzh_00379</t>
  </si>
  <si>
    <t>Pzh_00380</t>
  </si>
  <si>
    <t>Pzh_00381</t>
  </si>
  <si>
    <t>Pzh_00382</t>
  </si>
  <si>
    <t>Pzh_00383</t>
  </si>
  <si>
    <t>Pzh_00384</t>
  </si>
  <si>
    <t>Pzh_00385</t>
  </si>
  <si>
    <t>Pzh_00386</t>
  </si>
  <si>
    <t>Pzh_00387</t>
  </si>
  <si>
    <t>Pzh_00388</t>
  </si>
  <si>
    <t>Pzh_00389</t>
  </si>
  <si>
    <t>Pzh_00390</t>
  </si>
  <si>
    <t>Pzh_00391</t>
  </si>
  <si>
    <t>Pzh_00394</t>
  </si>
  <si>
    <t>long boxes, V1 war heads</t>
  </si>
  <si>
    <t>Pzh_00395</t>
  </si>
  <si>
    <t>Pzh_00701</t>
  </si>
  <si>
    <t>Pzh_00987</t>
  </si>
  <si>
    <t>Pzh_00988</t>
  </si>
  <si>
    <t>Pzh_01054</t>
  </si>
  <si>
    <t>Pzh_01068</t>
  </si>
  <si>
    <t>Pzh_01080</t>
  </si>
  <si>
    <t>Pzh_01082</t>
  </si>
  <si>
    <t>Pzh_01456</t>
  </si>
  <si>
    <t>Pzh_01769</t>
  </si>
  <si>
    <t>Pzh_01776</t>
  </si>
  <si>
    <t>Pzh_01950</t>
  </si>
  <si>
    <t>Pzh_02216</t>
  </si>
  <si>
    <t>Pzh_02217</t>
  </si>
  <si>
    <t>Pzh_02219</t>
  </si>
  <si>
    <t>Pzh_02223</t>
  </si>
  <si>
    <t>Pzh_02224</t>
  </si>
  <si>
    <t>Pzh_02226</t>
  </si>
  <si>
    <t>Pzh_02235</t>
  </si>
  <si>
    <t>Pzh_02237</t>
  </si>
  <si>
    <t>boxes, grenades</t>
  </si>
  <si>
    <t>Pzh_02239</t>
  </si>
  <si>
    <t>Pzh_02240</t>
  </si>
  <si>
    <t>Pzh_02241</t>
  </si>
  <si>
    <t>Pzh_02242</t>
  </si>
  <si>
    <t>Pzh_02243</t>
  </si>
  <si>
    <t>Pzh_02244</t>
  </si>
  <si>
    <t>Pzh_02245</t>
  </si>
  <si>
    <t>Pzh_02247</t>
  </si>
  <si>
    <t>Lange Kisten, Artilleriegeschosse</t>
  </si>
  <si>
    <t>Pzh_02248</t>
  </si>
  <si>
    <t>Pzh_02249</t>
  </si>
  <si>
    <t>Pzh_02250</t>
  </si>
  <si>
    <t>Pzh_02251</t>
  </si>
  <si>
    <t>Pzh_02252</t>
  </si>
  <si>
    <t>long thin boxes, sticking in the ground</t>
  </si>
  <si>
    <t>Pzh_02253</t>
  </si>
  <si>
    <t>Pzh_02254</t>
  </si>
  <si>
    <t>Pzh_02255</t>
  </si>
  <si>
    <t>Pzh_02256</t>
  </si>
  <si>
    <t>Pzh_02257</t>
  </si>
  <si>
    <t>Pzh_02258</t>
  </si>
  <si>
    <t>Pzh_02259</t>
  </si>
  <si>
    <t>Pzh_02260</t>
  </si>
  <si>
    <t>Pzh_02261</t>
  </si>
  <si>
    <t>Pzh_02262</t>
  </si>
  <si>
    <t>Pzh_02263</t>
  </si>
  <si>
    <t>V1 head</t>
  </si>
  <si>
    <t>Pzh_02264</t>
  </si>
  <si>
    <t>V1?</t>
  </si>
  <si>
    <t>Pzh_02271</t>
  </si>
  <si>
    <t>Pzh_02272</t>
  </si>
  <si>
    <t>Pzh_02273</t>
  </si>
  <si>
    <t>Pzh_02275</t>
  </si>
  <si>
    <t>Pzh_02279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</si>
</sst>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88">
    <xf numFmtId="0" fontId="0" fillId="0" borderId="0" xfId="0"/>
    <xf numFmtId="0" fontId="0" fillId="2" borderId="0" xfId="0" applyFill="1"/>
    <xf numFmtId="0" fontId="0" fillId="3" borderId="0" xfId="0" applyFill="1"/>
    <xf numFmtId="0" fontId="2" fillId="0" borderId="0" xfId="0" applyFont="1"/>
    <xf numFmtId="0" fontId="0" fillId="5" borderId="0" xfId="0" applyFill="1"/>
    <xf numFmtId="0" fontId="0" fillId="4" borderId="0" xfId="0" applyFont="1" applyFill="1"/>
    <xf numFmtId="0" fontId="5" fillId="0" borderId="0" xfId="0" applyFont="1"/>
    <xf numFmtId="0" fontId="5" fillId="7" borderId="0" xfId="0" applyFont="1" applyFill="1"/>
    <xf numFmtId="0" fontId="0" fillId="8" borderId="0" xfId="0" applyFill="1" applyBorder="1" applyAlignment="1">
      <alignment vertical="center" wrapText="1"/>
    </xf>
    <xf numFmtId="2" fontId="0" fillId="8" borderId="0" xfId="0" applyNumberFormat="1" applyFill="1"/>
    <xf numFmtId="0" fontId="6" fillId="0" borderId="0" xfId="0" applyFont="1" applyFill="1" applyBorder="1" applyAlignment="1">
      <alignment vertical="center" wrapText="1"/>
    </xf>
    <xf numFmtId="2" fontId="6" fillId="0" borderId="0" xfId="0" applyNumberFormat="1" applyFont="1"/>
    <xf numFmtId="0" fontId="0" fillId="0" borderId="0" xfId="0" applyFill="1" applyBorder="1" applyAlignment="1">
      <alignment vertical="center" wrapText="1"/>
    </xf>
    <xf numFmtId="2" fontId="0" fillId="0" borderId="0" xfId="0" applyNumberFormat="1" applyFill="1"/>
    <xf numFmtId="2" fontId="0" fillId="0" borderId="0" xfId="0" applyNumberFormat="1"/>
    <xf numFmtId="1" fontId="0" fillId="0" borderId="0" xfId="0" applyNumberFormat="1"/>
    <xf numFmtId="0" fontId="1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164" fontId="0" fillId="0" borderId="0" xfId="0" applyNumberFormat="1"/>
    <xf numFmtId="164" fontId="0" fillId="6" borderId="0" xfId="0" applyNumberFormat="1" applyFill="1"/>
    <xf numFmtId="0" fontId="0" fillId="0" borderId="0" xfId="0" applyFill="1"/>
    <xf numFmtId="0" fontId="0" fillId="0" borderId="0" xfId="0" applyBorder="1"/>
    <xf numFmtId="0" fontId="2" fillId="0" borderId="0" xfId="0" applyFont="1" applyBorder="1"/>
    <xf numFmtId="0" fontId="0" fillId="0" borderId="0" xfId="0" applyBorder="1" applyAlignment="1">
      <alignment vertical="center" wrapText="1"/>
    </xf>
    <xf numFmtId="1" fontId="0" fillId="0" borderId="0" xfId="0" applyNumberFormat="1" applyFill="1"/>
    <xf numFmtId="0" fontId="6" fillId="0" borderId="0" xfId="0" applyFont="1" applyFill="1"/>
    <xf numFmtId="0" fontId="0" fillId="9" borderId="0" xfId="0" applyFill="1"/>
    <xf numFmtId="0" fontId="0" fillId="7" borderId="0" xfId="0" applyFill="1"/>
    <xf numFmtId="0" fontId="5" fillId="0" borderId="0" xfId="0" applyFont="1" applyFill="1" applyBorder="1"/>
    <xf numFmtId="0" fontId="5" fillId="0" borderId="0" xfId="0" applyFont="1" applyFill="1"/>
    <xf numFmtId="1" fontId="0" fillId="9" borderId="0" xfId="0" applyNumberFormat="1" applyFill="1"/>
    <xf numFmtId="164" fontId="0" fillId="9" borderId="0" xfId="0" applyNumberFormat="1" applyFill="1"/>
    <xf numFmtId="0" fontId="0" fillId="2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0" fillId="5" borderId="0" xfId="0" applyFill="1" applyAlignment="1">
      <alignment horizontal="left"/>
    </xf>
    <xf numFmtId="0" fontId="0" fillId="6" borderId="0" xfId="0" applyFill="1" applyAlignment="1">
      <alignment horizontal="left"/>
    </xf>
    <xf numFmtId="0" fontId="0" fillId="7" borderId="0" xfId="0" applyFill="1" applyAlignment="1">
      <alignment horizontal="left"/>
    </xf>
    <xf numFmtId="0" fontId="0" fillId="2" borderId="0" xfId="0" applyFill="1" applyAlignment="1">
      <alignment horizontal="right"/>
    </xf>
    <xf numFmtId="0" fontId="5" fillId="2" borderId="0" xfId="0" applyFont="1" applyFill="1"/>
    <xf numFmtId="0" fontId="5" fillId="3" borderId="0" xfId="0" applyFont="1" applyFill="1"/>
    <xf numFmtId="0" fontId="5" fillId="4" borderId="0" xfId="0" applyFont="1" applyFill="1"/>
    <xf numFmtId="0" fontId="5" fillId="9" borderId="0" xfId="0" applyFont="1" applyFill="1"/>
    <xf numFmtId="0" fontId="0" fillId="10" borderId="0" xfId="0" applyFill="1"/>
    <xf numFmtId="0" fontId="1" fillId="10" borderId="0" xfId="0" applyFont="1" applyFill="1"/>
    <xf numFmtId="0" fontId="0" fillId="10" borderId="0" xfId="0" applyFill="1" applyAlignment="1"/>
    <xf numFmtId="0" fontId="0" fillId="10" borderId="0" xfId="0" applyFill="1" applyAlignment="1">
      <alignment horizontal="center"/>
    </xf>
    <xf numFmtId="0" fontId="0" fillId="10" borderId="1" xfId="0" applyFill="1" applyBorder="1"/>
    <xf numFmtId="0" fontId="0" fillId="10" borderId="6" xfId="0" applyFill="1" applyBorder="1"/>
    <xf numFmtId="0" fontId="0" fillId="10" borderId="7" xfId="0" applyFill="1" applyBorder="1"/>
    <xf numFmtId="0" fontId="0" fillId="10" borderId="8" xfId="0" applyFill="1" applyBorder="1"/>
    <xf numFmtId="0" fontId="0" fillId="10" borderId="9" xfId="0" applyFill="1" applyBorder="1"/>
    <xf numFmtId="0" fontId="0" fillId="10" borderId="10" xfId="0" applyFill="1" applyBorder="1"/>
    <xf numFmtId="0" fontId="0" fillId="10" borderId="11" xfId="0" applyFill="1" applyBorder="1"/>
    <xf numFmtId="0" fontId="0" fillId="10" borderId="12" xfId="0" applyFill="1" applyBorder="1"/>
    <xf numFmtId="0" fontId="0" fillId="10" borderId="13" xfId="0" applyFill="1" applyBorder="1"/>
    <xf numFmtId="0" fontId="0" fillId="8" borderId="14" xfId="0" applyFill="1" applyBorder="1" applyAlignment="1"/>
    <xf numFmtId="0" fontId="0" fillId="8" borderId="15" xfId="0" applyFill="1" applyBorder="1" applyAlignment="1"/>
    <xf numFmtId="0" fontId="0" fillId="8" borderId="16" xfId="0" applyFill="1" applyBorder="1" applyAlignment="1"/>
    <xf numFmtId="0" fontId="0" fillId="0" borderId="1" xfId="0" applyBorder="1"/>
    <xf numFmtId="0" fontId="7" fillId="10" borderId="0" xfId="1" applyFill="1"/>
    <xf numFmtId="0" fontId="0" fillId="8" borderId="14" xfId="0" applyFill="1" applyBorder="1"/>
    <xf numFmtId="0" fontId="0" fillId="8" borderId="15" xfId="0" applyFill="1" applyBorder="1"/>
    <xf numFmtId="0" fontId="0" fillId="8" borderId="16" xfId="0" applyFill="1" applyBorder="1"/>
    <xf numFmtId="0" fontId="0" fillId="10" borderId="0" xfId="0" applyFont="1" applyFill="1"/>
    <xf numFmtId="0" fontId="0" fillId="8" borderId="3" xfId="0" applyFont="1" applyFill="1" applyBorder="1"/>
    <xf numFmtId="0" fontId="0" fillId="8" borderId="4" xfId="0" applyFont="1" applyFill="1" applyBorder="1"/>
    <xf numFmtId="0" fontId="0" fillId="8" borderId="5" xfId="0" applyFont="1" applyFill="1" applyBorder="1"/>
    <xf numFmtId="0" fontId="0" fillId="8" borderId="14" xfId="0" applyFont="1" applyFill="1" applyBorder="1"/>
    <xf numFmtId="0" fontId="0" fillId="8" borderId="15" xfId="0" applyFont="1" applyFill="1" applyBorder="1"/>
    <xf numFmtId="0" fontId="0" fillId="8" borderId="16" xfId="0" applyFont="1" applyFill="1" applyBorder="1"/>
    <xf numFmtId="0" fontId="0" fillId="10" borderId="1" xfId="0" applyFont="1" applyFill="1" applyBorder="1"/>
    <xf numFmtId="0" fontId="0" fillId="10" borderId="6" xfId="0" applyFont="1" applyFill="1" applyBorder="1"/>
    <xf numFmtId="0" fontId="0" fillId="10" borderId="7" xfId="0" applyFont="1" applyFill="1" applyBorder="1"/>
    <xf numFmtId="0" fontId="0" fillId="10" borderId="8" xfId="0" applyFont="1" applyFill="1" applyBorder="1"/>
    <xf numFmtId="0" fontId="0" fillId="10" borderId="9" xfId="0" applyFont="1" applyFill="1" applyBorder="1"/>
    <xf numFmtId="0" fontId="0" fillId="10" borderId="10" xfId="0" applyFont="1" applyFill="1" applyBorder="1"/>
    <xf numFmtId="0" fontId="0" fillId="10" borderId="11" xfId="0" applyFont="1" applyFill="1" applyBorder="1"/>
    <xf numFmtId="0" fontId="0" fillId="10" borderId="12" xfId="0" applyFont="1" applyFill="1" applyBorder="1"/>
    <xf numFmtId="0" fontId="0" fillId="10" borderId="13" xfId="0" applyFont="1" applyFill="1" applyBorder="1"/>
    <xf numFmtId="2" fontId="5" fillId="8" borderId="14" xfId="0" applyNumberFormat="1" applyFont="1" applyFill="1" applyBorder="1" applyAlignment="1">
      <alignment horizontal="right"/>
    </xf>
    <xf numFmtId="2" fontId="5" fillId="8" borderId="15" xfId="0" applyNumberFormat="1" applyFont="1" applyFill="1" applyBorder="1" applyAlignment="1">
      <alignment horizontal="right"/>
    </xf>
    <xf numFmtId="2" fontId="5" fillId="8" borderId="16" xfId="0" applyNumberFormat="1" applyFont="1" applyFill="1" applyBorder="1" applyAlignment="1">
      <alignment horizontal="right"/>
    </xf>
    <xf numFmtId="0" fontId="0" fillId="8" borderId="2" xfId="0" applyFont="1" applyFill="1" applyBorder="1"/>
    <xf numFmtId="0" fontId="0" fillId="10" borderId="1" xfId="0" applyFill="1" applyBorder="1" applyAlignment="1">
      <alignment horizontal="left"/>
    </xf>
    <xf numFmtId="0" fontId="1" fillId="0" borderId="0" xfId="0" applyFont="1" applyAlignment="1">
      <alignment horizontal="center"/>
    </xf>
    <xf numFmtId="0" fontId="0" fillId="8" borderId="15" xfId="0" applyFill="1" applyBorder="1" applyAlignment="1">
      <alignment horizontal="left"/>
    </xf>
    <xf numFmtId="0" fontId="0" fillId="8" borderId="16" xfId="0" applyFill="1" applyBorder="1" applyAlignment="1">
      <alignment horizontal="left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mruColors>
      <color rgb="FFFDDBDB"/>
      <color rgb="FFEF8A62"/>
      <color rgb="FF1B7837"/>
      <color rgb="FF7FBF7B"/>
      <color rgb="FF018571"/>
      <color rgb="FFD9F0D3"/>
      <color rgb="FFE7D4E8"/>
      <color rgb="FFAF8DC3"/>
      <color rgb="FF762A83"/>
      <color rgb="FF5AB4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Cables (d)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tx>
            <c:v>median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rgbClr val="018571"/>
              </a:solidFill>
              <a:ln w="254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MunitionPileStats!$V$511</c:f>
                <c:numCache>
                  <c:formatCode>General</c:formatCode>
                  <c:ptCount val="1"/>
                  <c:pt idx="0">
                    <c:v>3583.3428560806879</c:v>
                  </c:pt>
                </c:numCache>
              </c:numRef>
            </c:plus>
            <c:minus>
              <c:numRef>
                <c:f>MunitionPileStats!$V$512</c:f>
                <c:numCache>
                  <c:formatCode>General</c:formatCode>
                  <c:ptCount val="1"/>
                  <c:pt idx="0">
                    <c:v>3124.8708539076961</c:v>
                  </c:pt>
                </c:numCache>
              </c:numRef>
            </c:minus>
            <c:spPr>
              <a:noFill/>
              <a:ln w="254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Ref>
              <c:f>MunitionPileStats!$V$503</c:f>
              <c:numCache>
                <c:formatCode>0.00</c:formatCode>
                <c:ptCount val="1"/>
                <c:pt idx="0">
                  <c:v>7176.0317256901581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1A8-4081-8BA2-C82C37729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589184"/>
        <c:axId val="567589512"/>
      </c:scatterChart>
      <c:scatterChart>
        <c:scatterStyle val="smoothMarker"/>
        <c:varyColors val="0"/>
        <c:ser>
          <c:idx val="0"/>
          <c:order val="0"/>
          <c:spPr>
            <a:ln w="12700" cap="rnd">
              <a:solidFill>
                <a:srgbClr val="5AB4AC"/>
              </a:solidFill>
              <a:round/>
            </a:ln>
            <a:effectLst/>
          </c:spPr>
          <c:marker>
            <c:symbol val="none"/>
          </c:marker>
          <c:xVal>
            <c:numRef>
              <c:f>'1. Distance distribution'!$K$4:$K$102</c:f>
              <c:numCache>
                <c:formatCode>General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1.0007038326204972E-76</c:v>
                </c:pt>
                <c:pt idx="3">
                  <c:v>2.8800308486505444E-2</c:v>
                </c:pt>
                <c:pt idx="4">
                  <c:v>1.5874350122452491E-101</c:v>
                </c:pt>
                <c:pt idx="5">
                  <c:v>3.3186391059293176E-40</c:v>
                </c:pt>
                <c:pt idx="6">
                  <c:v>1.3771468812557423E-11</c:v>
                </c:pt>
                <c:pt idx="7">
                  <c:v>3.8981345982660907E-13</c:v>
                </c:pt>
                <c:pt idx="8">
                  <c:v>2.114804144771361E-9</c:v>
                </c:pt>
                <c:pt idx="9">
                  <c:v>1.4434704907161466E-147</c:v>
                </c:pt>
                <c:pt idx="10">
                  <c:v>0</c:v>
                </c:pt>
                <c:pt idx="11">
                  <c:v>1.7049964603239583E-80</c:v>
                </c:pt>
                <c:pt idx="12">
                  <c:v>5.0034563786216853E-2</c:v>
                </c:pt>
                <c:pt idx="13">
                  <c:v>4.1941444775383708E-10</c:v>
                </c:pt>
                <c:pt idx="14">
                  <c:v>0.10698913177622796</c:v>
                </c:pt>
                <c:pt idx="15">
                  <c:v>3.1118402637296509E-28</c:v>
                </c:pt>
                <c:pt idx="16">
                  <c:v>7.0115660766366834E-211</c:v>
                </c:pt>
                <c:pt idx="17">
                  <c:v>1.4538474995728639E-33</c:v>
                </c:pt>
                <c:pt idx="18">
                  <c:v>2.0657194181598357E-15</c:v>
                </c:pt>
                <c:pt idx="19">
                  <c:v>5.6212260318427235E-171</c:v>
                </c:pt>
                <c:pt idx="20">
                  <c:v>2.4580045557437161E-53</c:v>
                </c:pt>
                <c:pt idx="21">
                  <c:v>2.0459839430782403E-6</c:v>
                </c:pt>
                <c:pt idx="22">
                  <c:v>3.2615872241596304E-133</c:v>
                </c:pt>
                <c:pt idx="23">
                  <c:v>0</c:v>
                </c:pt>
                <c:pt idx="24">
                  <c:v>5.6381249850782435E-106</c:v>
                </c:pt>
                <c:pt idx="25">
                  <c:v>1.3110538985927503E-2</c:v>
                </c:pt>
                <c:pt idx="26">
                  <c:v>2.4367974272040869E-3</c:v>
                </c:pt>
                <c:pt idx="27">
                  <c:v>1.0045576743888449E-113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3.4856908458141208E-147</c:v>
                </c:pt>
                <c:pt idx="46">
                  <c:v>2.6007577070921358E-9</c:v>
                </c:pt>
                <c:pt idx="47">
                  <c:v>4.8397065654855375E-6</c:v>
                </c:pt>
                <c:pt idx="48">
                  <c:v>3.1939459795009371E-3</c:v>
                </c:pt>
                <c:pt idx="49">
                  <c:v>4.4002952679485639E-2</c:v>
                </c:pt>
                <c:pt idx="50">
                  <c:v>4.0231560794268553E-2</c:v>
                </c:pt>
                <c:pt idx="51">
                  <c:v>8.1323854275358791E-79</c:v>
                </c:pt>
                <c:pt idx="52">
                  <c:v>6.8070370788308565E-4</c:v>
                </c:pt>
                <c:pt idx="53">
                  <c:v>7.2769184528899813E-2</c:v>
                </c:pt>
                <c:pt idx="54">
                  <c:v>1.7817691523540514E-3</c:v>
                </c:pt>
                <c:pt idx="55">
                  <c:v>1.6042922162475799E-5</c:v>
                </c:pt>
                <c:pt idx="56">
                  <c:v>3.2841648541198191E-2</c:v>
                </c:pt>
                <c:pt idx="57">
                  <c:v>3.1189575146091128E-6</c:v>
                </c:pt>
                <c:pt idx="58">
                  <c:v>1.8105478770787744E-2</c:v>
                </c:pt>
                <c:pt idx="59">
                  <c:v>5.4144754550404473E-9</c:v>
                </c:pt>
                <c:pt idx="60">
                  <c:v>3.4607401746434979E-2</c:v>
                </c:pt>
                <c:pt idx="61">
                  <c:v>5.8066273757403572E-4</c:v>
                </c:pt>
                <c:pt idx="62">
                  <c:v>6.0106156088189852E-2</c:v>
                </c:pt>
                <c:pt idx="63">
                  <c:v>0.11564129798395584</c:v>
                </c:pt>
                <c:pt idx="64">
                  <c:v>6.176503529109862E-2</c:v>
                </c:pt>
                <c:pt idx="65">
                  <c:v>0.17587624586826289</c:v>
                </c:pt>
                <c:pt idx="66">
                  <c:v>0.38469503573072983</c:v>
                </c:pt>
                <c:pt idx="67">
                  <c:v>8.1471849910994584E-2</c:v>
                </c:pt>
                <c:pt idx="68">
                  <c:v>0.31436081174276082</c:v>
                </c:pt>
                <c:pt idx="69">
                  <c:v>0.17233139770783859</c:v>
                </c:pt>
                <c:pt idx="70">
                  <c:v>0.15083787205170834</c:v>
                </c:pt>
                <c:pt idx="71">
                  <c:v>0.14777728501295331</c:v>
                </c:pt>
                <c:pt idx="72">
                  <c:v>0.30732028686351309</c:v>
                </c:pt>
                <c:pt idx="73">
                  <c:v>0.1214594192726476</c:v>
                </c:pt>
                <c:pt idx="74">
                  <c:v>0.21426749721177404</c:v>
                </c:pt>
                <c:pt idx="75">
                  <c:v>0.16243438175936001</c:v>
                </c:pt>
                <c:pt idx="76">
                  <c:v>9.1934307722038006E-2</c:v>
                </c:pt>
                <c:pt idx="77">
                  <c:v>2.5358170392065034E-10</c:v>
                </c:pt>
                <c:pt idx="78">
                  <c:v>1.2882163105726978E-3</c:v>
                </c:pt>
                <c:pt idx="79">
                  <c:v>2.3214869705057505E-2</c:v>
                </c:pt>
                <c:pt idx="80">
                  <c:v>0.12231759869281908</c:v>
                </c:pt>
                <c:pt idx="81">
                  <c:v>0.14935412647903504</c:v>
                </c:pt>
                <c:pt idx="82">
                  <c:v>6.6062243447000818E-2</c:v>
                </c:pt>
                <c:pt idx="83">
                  <c:v>3.3582317524966286E-2</c:v>
                </c:pt>
                <c:pt idx="84">
                  <c:v>0.27857854770278095</c:v>
                </c:pt>
                <c:pt idx="85">
                  <c:v>0.10143006151412969</c:v>
                </c:pt>
                <c:pt idx="86">
                  <c:v>7.1244085966323088E-5</c:v>
                </c:pt>
                <c:pt idx="87">
                  <c:v>6.1711606449621238E-3</c:v>
                </c:pt>
                <c:pt idx="88">
                  <c:v>0.10802661292221706</c:v>
                </c:pt>
                <c:pt idx="89">
                  <c:v>8.5144071275936581E-2</c:v>
                </c:pt>
                <c:pt idx="90">
                  <c:v>3.8906906324716023E-2</c:v>
                </c:pt>
                <c:pt idx="91">
                  <c:v>0.11557296745036116</c:v>
                </c:pt>
                <c:pt idx="92">
                  <c:v>5.7830117682472612E-10</c:v>
                </c:pt>
                <c:pt idx="93">
                  <c:v>9.2779939691403942E-10</c:v>
                </c:pt>
                <c:pt idx="94">
                  <c:v>4.1026095440883808E-44</c:v>
                </c:pt>
                <c:pt idx="95">
                  <c:v>5.9401523249242379E-16</c:v>
                </c:pt>
                <c:pt idx="96">
                  <c:v>9.4719998725302253E-33</c:v>
                </c:pt>
                <c:pt idx="97">
                  <c:v>2.8926309183226651E-223</c:v>
                </c:pt>
                <c:pt idx="98">
                  <c:v>0</c:v>
                </c:pt>
              </c:numCache>
            </c:numRef>
          </c:xVal>
          <c:yVal>
            <c:numRef>
              <c:f>'1. Distance distribution'!$I$4:$I$102</c:f>
              <c:numCache>
                <c:formatCode>General</c:formatCode>
                <c:ptCount val="9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  <c:pt idx="51">
                  <c:v>5100</c:v>
                </c:pt>
                <c:pt idx="52">
                  <c:v>5200</c:v>
                </c:pt>
                <c:pt idx="53">
                  <c:v>5300</c:v>
                </c:pt>
                <c:pt idx="54">
                  <c:v>5400</c:v>
                </c:pt>
                <c:pt idx="55">
                  <c:v>5500</c:v>
                </c:pt>
                <c:pt idx="56">
                  <c:v>5600</c:v>
                </c:pt>
                <c:pt idx="57">
                  <c:v>5700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1A8-4081-8BA2-C82C37729EF4}"/>
            </c:ext>
          </c:extLst>
        </c:ser>
        <c:ser>
          <c:idx val="1"/>
          <c:order val="1"/>
          <c:spPr>
            <a:ln w="12700" cap="rnd">
              <a:solidFill>
                <a:srgbClr val="5AB4AC"/>
              </a:solidFill>
              <a:round/>
            </a:ln>
            <a:effectLst/>
          </c:spPr>
          <c:marker>
            <c:symbol val="none"/>
          </c:marker>
          <c:xVal>
            <c:numRef>
              <c:f>'1. Distance distribution'!$J$4:$J$102</c:f>
              <c:numCache>
                <c:formatCode>General</c:formatCode>
                <c:ptCount val="99"/>
                <c:pt idx="0">
                  <c:v>0</c:v>
                </c:pt>
                <c:pt idx="1">
                  <c:v>0</c:v>
                </c:pt>
                <c:pt idx="2">
                  <c:v>-1.0007038326204972E-76</c:v>
                </c:pt>
                <c:pt idx="3">
                  <c:v>-2.8800308486505444E-2</c:v>
                </c:pt>
                <c:pt idx="4">
                  <c:v>-1.5874350122452491E-101</c:v>
                </c:pt>
                <c:pt idx="5">
                  <c:v>-3.3186391059293176E-40</c:v>
                </c:pt>
                <c:pt idx="6">
                  <c:v>-1.3771468812557423E-11</c:v>
                </c:pt>
                <c:pt idx="7">
                  <c:v>-3.8981345982660907E-13</c:v>
                </c:pt>
                <c:pt idx="8">
                  <c:v>-2.114804144771361E-9</c:v>
                </c:pt>
                <c:pt idx="9">
                  <c:v>-1.4434704907161466E-147</c:v>
                </c:pt>
                <c:pt idx="10">
                  <c:v>0</c:v>
                </c:pt>
                <c:pt idx="11">
                  <c:v>-1.7049964603239583E-80</c:v>
                </c:pt>
                <c:pt idx="12">
                  <c:v>-5.0034563786216853E-2</c:v>
                </c:pt>
                <c:pt idx="13">
                  <c:v>-4.1941444775383708E-10</c:v>
                </c:pt>
                <c:pt idx="14">
                  <c:v>-0.10698913177622796</c:v>
                </c:pt>
                <c:pt idx="15">
                  <c:v>-3.1118402637296509E-28</c:v>
                </c:pt>
                <c:pt idx="16">
                  <c:v>-7.0115660766366834E-211</c:v>
                </c:pt>
                <c:pt idx="17">
                  <c:v>-1.4538474995728639E-33</c:v>
                </c:pt>
                <c:pt idx="18">
                  <c:v>-2.0657194181598357E-15</c:v>
                </c:pt>
                <c:pt idx="19">
                  <c:v>-5.6212260318427235E-171</c:v>
                </c:pt>
                <c:pt idx="20">
                  <c:v>-2.4580045557437161E-53</c:v>
                </c:pt>
                <c:pt idx="21">
                  <c:v>-2.0459839430782403E-6</c:v>
                </c:pt>
                <c:pt idx="22">
                  <c:v>-3.2615872241596304E-133</c:v>
                </c:pt>
                <c:pt idx="23">
                  <c:v>0</c:v>
                </c:pt>
                <c:pt idx="24">
                  <c:v>-5.6381249850782435E-106</c:v>
                </c:pt>
                <c:pt idx="25">
                  <c:v>-1.3110538985927503E-2</c:v>
                </c:pt>
                <c:pt idx="26">
                  <c:v>-2.4367974272040869E-3</c:v>
                </c:pt>
                <c:pt idx="27">
                  <c:v>-1.0045576743888449E-113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-3.4856908458141208E-147</c:v>
                </c:pt>
                <c:pt idx="46">
                  <c:v>-2.6007577070921358E-9</c:v>
                </c:pt>
                <c:pt idx="47">
                  <c:v>-4.8397065654855375E-6</c:v>
                </c:pt>
                <c:pt idx="48">
                  <c:v>-3.1939459795009371E-3</c:v>
                </c:pt>
                <c:pt idx="49">
                  <c:v>-4.4002952679485639E-2</c:v>
                </c:pt>
                <c:pt idx="50">
                  <c:v>-4.0231560794268553E-2</c:v>
                </c:pt>
                <c:pt idx="51">
                  <c:v>-8.1323854275358791E-79</c:v>
                </c:pt>
                <c:pt idx="52">
                  <c:v>-6.8070370788308565E-4</c:v>
                </c:pt>
                <c:pt idx="53">
                  <c:v>-7.2769184528899813E-2</c:v>
                </c:pt>
                <c:pt idx="54">
                  <c:v>-1.7817691523540514E-3</c:v>
                </c:pt>
                <c:pt idx="55">
                  <c:v>-1.6042922162475799E-5</c:v>
                </c:pt>
                <c:pt idx="56">
                  <c:v>-3.2841648541198191E-2</c:v>
                </c:pt>
                <c:pt idx="57">
                  <c:v>-3.1189575146091128E-6</c:v>
                </c:pt>
                <c:pt idx="58">
                  <c:v>-1.8105478770787744E-2</c:v>
                </c:pt>
                <c:pt idx="59">
                  <c:v>-5.4144754550404473E-9</c:v>
                </c:pt>
                <c:pt idx="60">
                  <c:v>-3.4607401746434979E-2</c:v>
                </c:pt>
                <c:pt idx="61">
                  <c:v>-5.8066273757403572E-4</c:v>
                </c:pt>
                <c:pt idx="62">
                  <c:v>-6.0106156088189852E-2</c:v>
                </c:pt>
                <c:pt idx="63">
                  <c:v>-0.11564129798395584</c:v>
                </c:pt>
                <c:pt idx="64">
                  <c:v>-6.176503529109862E-2</c:v>
                </c:pt>
                <c:pt idx="65">
                  <c:v>-0.17587624586826289</c:v>
                </c:pt>
                <c:pt idx="66">
                  <c:v>-0.38469503573072983</c:v>
                </c:pt>
                <c:pt idx="67">
                  <c:v>-8.1471849910994584E-2</c:v>
                </c:pt>
                <c:pt idx="68">
                  <c:v>-0.31436081174276082</c:v>
                </c:pt>
                <c:pt idx="69">
                  <c:v>-0.17233139770783859</c:v>
                </c:pt>
                <c:pt idx="70">
                  <c:v>-0.15083787205170834</c:v>
                </c:pt>
                <c:pt idx="71">
                  <c:v>-0.14777728501295331</c:v>
                </c:pt>
                <c:pt idx="72">
                  <c:v>-0.30732028686351309</c:v>
                </c:pt>
                <c:pt idx="73">
                  <c:v>-0.1214594192726476</c:v>
                </c:pt>
                <c:pt idx="74">
                  <c:v>-0.21426749721177404</c:v>
                </c:pt>
                <c:pt idx="75">
                  <c:v>-0.16243438175936001</c:v>
                </c:pt>
                <c:pt idx="76">
                  <c:v>-9.1934307722038006E-2</c:v>
                </c:pt>
                <c:pt idx="77">
                  <c:v>-2.5358170392065034E-10</c:v>
                </c:pt>
                <c:pt idx="78">
                  <c:v>-1.2882163105726978E-3</c:v>
                </c:pt>
                <c:pt idx="79">
                  <c:v>-2.3214869705057505E-2</c:v>
                </c:pt>
                <c:pt idx="80">
                  <c:v>-0.12231759869281908</c:v>
                </c:pt>
                <c:pt idx="81">
                  <c:v>-0.14935412647903504</c:v>
                </c:pt>
                <c:pt idx="82">
                  <c:v>-6.6062243447000818E-2</c:v>
                </c:pt>
                <c:pt idx="83">
                  <c:v>-3.3582317524966286E-2</c:v>
                </c:pt>
                <c:pt idx="84">
                  <c:v>-0.27857854770278095</c:v>
                </c:pt>
                <c:pt idx="85">
                  <c:v>-0.10143006151412969</c:v>
                </c:pt>
                <c:pt idx="86">
                  <c:v>-7.1244085966323088E-5</c:v>
                </c:pt>
                <c:pt idx="87">
                  <c:v>-6.1711606449621238E-3</c:v>
                </c:pt>
                <c:pt idx="88">
                  <c:v>-0.10802661292221706</c:v>
                </c:pt>
                <c:pt idx="89">
                  <c:v>-8.5144071275936581E-2</c:v>
                </c:pt>
                <c:pt idx="90">
                  <c:v>-3.8906906324716023E-2</c:v>
                </c:pt>
                <c:pt idx="91">
                  <c:v>-0.11557296745036116</c:v>
                </c:pt>
                <c:pt idx="92">
                  <c:v>-5.7830117682472612E-10</c:v>
                </c:pt>
                <c:pt idx="93">
                  <c:v>-9.2779939691403942E-10</c:v>
                </c:pt>
                <c:pt idx="94">
                  <c:v>-4.1026095440883808E-44</c:v>
                </c:pt>
                <c:pt idx="95">
                  <c:v>-5.9401523249242379E-16</c:v>
                </c:pt>
                <c:pt idx="96">
                  <c:v>-9.4719998725302253E-33</c:v>
                </c:pt>
                <c:pt idx="97">
                  <c:v>-2.8926309183226651E-223</c:v>
                </c:pt>
                <c:pt idx="98">
                  <c:v>0</c:v>
                </c:pt>
              </c:numCache>
            </c:numRef>
          </c:xVal>
          <c:yVal>
            <c:numRef>
              <c:f>'1. Distance distribution'!$I$4:$I$102</c:f>
              <c:numCache>
                <c:formatCode>General</c:formatCode>
                <c:ptCount val="9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  <c:pt idx="51">
                  <c:v>5100</c:v>
                </c:pt>
                <c:pt idx="52">
                  <c:v>5200</c:v>
                </c:pt>
                <c:pt idx="53">
                  <c:v>5300</c:v>
                </c:pt>
                <c:pt idx="54">
                  <c:v>5400</c:v>
                </c:pt>
                <c:pt idx="55">
                  <c:v>5500</c:v>
                </c:pt>
                <c:pt idx="56">
                  <c:v>5600</c:v>
                </c:pt>
                <c:pt idx="57">
                  <c:v>5700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1A8-4081-8BA2-C82C37729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589184"/>
        <c:axId val="567589512"/>
      </c:scatterChart>
      <c:valAx>
        <c:axId val="5675891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67589512"/>
        <c:crosses val="autoZero"/>
        <c:crossBetween val="midCat"/>
      </c:valAx>
      <c:valAx>
        <c:axId val="567589512"/>
        <c:scaling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Distance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67589184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Bathing sites (c)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rgbClr val="80CDC1"/>
              </a:solidFill>
              <a:ln w="254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MunitionPileStats!$S$511</c:f>
                <c:numCache>
                  <c:formatCode>General</c:formatCode>
                  <c:ptCount val="1"/>
                  <c:pt idx="0">
                    <c:v>2860.537659739648</c:v>
                  </c:pt>
                </c:numCache>
              </c:numRef>
            </c:plus>
            <c:minus>
              <c:numRef>
                <c:f>MunitionPileStats!$S$512</c:f>
                <c:numCache>
                  <c:formatCode>General</c:formatCode>
                  <c:ptCount val="1"/>
                  <c:pt idx="0">
                    <c:v>2995.8050047245356</c:v>
                  </c:pt>
                </c:numCache>
              </c:numRef>
            </c:minus>
            <c:spPr>
              <a:noFill/>
              <a:ln w="254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Ref>
              <c:f>MunitionPileStats!$S$503</c:f>
              <c:numCache>
                <c:formatCode>0.00</c:formatCode>
                <c:ptCount val="1"/>
                <c:pt idx="0">
                  <c:v>4448.464533768165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v>median</c:v>
                </c15:tx>
              </c15:filteredSeriesTitle>
            </c:ext>
            <c:ext xmlns:c16="http://schemas.microsoft.com/office/drawing/2014/chart" uri="{C3380CC4-5D6E-409C-BE32-E72D297353CC}">
              <c16:uniqueId val="{00000001-6698-43BE-8F5D-1F50FE555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589184"/>
        <c:axId val="567589512"/>
      </c:scatterChart>
      <c:scatterChart>
        <c:scatterStyle val="smoothMarker"/>
        <c:varyColors val="0"/>
        <c:ser>
          <c:idx val="0"/>
          <c:order val="0"/>
          <c:spPr>
            <a:ln w="12700" cap="rnd">
              <a:solidFill>
                <a:srgbClr val="80CDC1"/>
              </a:solidFill>
              <a:round/>
            </a:ln>
            <a:effectLst/>
          </c:spPr>
          <c:marker>
            <c:symbol val="none"/>
          </c:marker>
          <c:xVal>
            <c:numRef>
              <c:f>'1. Distance distribution'!$M$4:$M$102</c:f>
              <c:numCache>
                <c:formatCode>General</c:formatCode>
                <c:ptCount val="99"/>
                <c:pt idx="0">
                  <c:v>1.6714896064088529E-5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1.2624011352071197E-186</c:v>
                </c:pt>
                <c:pt idx="15">
                  <c:v>4.2857710210254582E-20</c:v>
                </c:pt>
                <c:pt idx="16">
                  <c:v>2.7865560958892558E-27</c:v>
                </c:pt>
                <c:pt idx="17">
                  <c:v>9.7311888041040698E-2</c:v>
                </c:pt>
                <c:pt idx="18">
                  <c:v>6.5732623860305109E-2</c:v>
                </c:pt>
                <c:pt idx="19">
                  <c:v>3.4297079947358478E-94</c:v>
                </c:pt>
                <c:pt idx="20">
                  <c:v>4.7070051981151589E-20</c:v>
                </c:pt>
                <c:pt idx="21">
                  <c:v>7.9760059046367284E-4</c:v>
                </c:pt>
                <c:pt idx="22">
                  <c:v>5.2010416722883565E-19</c:v>
                </c:pt>
                <c:pt idx="23">
                  <c:v>0.18730460705907503</c:v>
                </c:pt>
                <c:pt idx="24">
                  <c:v>5.6725516063855499E-4</c:v>
                </c:pt>
                <c:pt idx="25">
                  <c:v>6.0952526772831061E-3</c:v>
                </c:pt>
                <c:pt idx="26">
                  <c:v>0.25801906356990623</c:v>
                </c:pt>
                <c:pt idx="27">
                  <c:v>0.11953657210714035</c:v>
                </c:pt>
                <c:pt idx="28">
                  <c:v>4.3640344782838883E-3</c:v>
                </c:pt>
                <c:pt idx="29">
                  <c:v>4.6059729000807598E-3</c:v>
                </c:pt>
                <c:pt idx="30">
                  <c:v>5.7855890859279044E-2</c:v>
                </c:pt>
                <c:pt idx="31">
                  <c:v>5.4786772866694117E-2</c:v>
                </c:pt>
                <c:pt idx="32">
                  <c:v>1.4522811289017433E-4</c:v>
                </c:pt>
                <c:pt idx="33">
                  <c:v>0.15985076223143618</c:v>
                </c:pt>
                <c:pt idx="34">
                  <c:v>6.8445445969874161E-5</c:v>
                </c:pt>
                <c:pt idx="35">
                  <c:v>3.6408541802492297E-2</c:v>
                </c:pt>
                <c:pt idx="36">
                  <c:v>5.9916721545743158E-4</c:v>
                </c:pt>
                <c:pt idx="37">
                  <c:v>8.4099677661302608E-3</c:v>
                </c:pt>
                <c:pt idx="38">
                  <c:v>0.1018098735245148</c:v>
                </c:pt>
                <c:pt idx="39">
                  <c:v>0.21222746476382437</c:v>
                </c:pt>
                <c:pt idx="40">
                  <c:v>0.19892850075445218</c:v>
                </c:pt>
                <c:pt idx="41">
                  <c:v>0.12333909799841748</c:v>
                </c:pt>
                <c:pt idx="42">
                  <c:v>0.20299830712084838</c:v>
                </c:pt>
                <c:pt idx="43">
                  <c:v>0.16027604080325314</c:v>
                </c:pt>
                <c:pt idx="44">
                  <c:v>7.4733206697837853E-2</c:v>
                </c:pt>
                <c:pt idx="45">
                  <c:v>0.13231099981453132</c:v>
                </c:pt>
                <c:pt idx="46">
                  <c:v>0.36466248477859253</c:v>
                </c:pt>
                <c:pt idx="47">
                  <c:v>0.18098200573256112</c:v>
                </c:pt>
                <c:pt idx="48">
                  <c:v>0.22778920562975952</c:v>
                </c:pt>
                <c:pt idx="49">
                  <c:v>8.317219124131324E-2</c:v>
                </c:pt>
                <c:pt idx="50">
                  <c:v>0.10083238069742591</c:v>
                </c:pt>
                <c:pt idx="51">
                  <c:v>0.29716235765763793</c:v>
                </c:pt>
                <c:pt idx="52">
                  <c:v>0.15630168865644703</c:v>
                </c:pt>
                <c:pt idx="53">
                  <c:v>0.14127652906544982</c:v>
                </c:pt>
                <c:pt idx="54">
                  <c:v>0.42584024771277296</c:v>
                </c:pt>
                <c:pt idx="55">
                  <c:v>0.35778966933891709</c:v>
                </c:pt>
                <c:pt idx="56">
                  <c:v>8.6962197898706919E-2</c:v>
                </c:pt>
                <c:pt idx="57">
                  <c:v>7.857681014991949E-2</c:v>
                </c:pt>
                <c:pt idx="58">
                  <c:v>7.128668292510798E-88</c:v>
                </c:pt>
                <c:pt idx="59">
                  <c:v>0</c:v>
                </c:pt>
                <c:pt idx="60">
                  <c:v>5.6775826481963228E-228</c:v>
                </c:pt>
                <c:pt idx="61">
                  <c:v>1.5916899495667603E-34</c:v>
                </c:pt>
                <c:pt idx="62">
                  <c:v>3.152210365413811E-6</c:v>
                </c:pt>
                <c:pt idx="63">
                  <c:v>3.3534162871748393E-132</c:v>
                </c:pt>
                <c:pt idx="64">
                  <c:v>0</c:v>
                </c:pt>
                <c:pt idx="65">
                  <c:v>2.2996221705741686E-155</c:v>
                </c:pt>
                <c:pt idx="66">
                  <c:v>2.9886199166060265E-11</c:v>
                </c:pt>
                <c:pt idx="67">
                  <c:v>1.1087688373396958E-13</c:v>
                </c:pt>
                <c:pt idx="68">
                  <c:v>3.7936917065329529E-12</c:v>
                </c:pt>
                <c:pt idx="69">
                  <c:v>7.9308025719022503E-23</c:v>
                </c:pt>
                <c:pt idx="70">
                  <c:v>2.8495912269276546E-195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xVal>
          <c:yVal>
            <c:numRef>
              <c:f>'1. Distance distribution'!$I$4:$I$102</c:f>
              <c:numCache>
                <c:formatCode>General</c:formatCode>
                <c:ptCount val="9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  <c:pt idx="51">
                  <c:v>5100</c:v>
                </c:pt>
                <c:pt idx="52">
                  <c:v>5200</c:v>
                </c:pt>
                <c:pt idx="53">
                  <c:v>5300</c:v>
                </c:pt>
                <c:pt idx="54">
                  <c:v>5400</c:v>
                </c:pt>
                <c:pt idx="55">
                  <c:v>5500</c:v>
                </c:pt>
                <c:pt idx="56">
                  <c:v>5600</c:v>
                </c:pt>
                <c:pt idx="57">
                  <c:v>5700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698-43BE-8F5D-1F50FE555FAC}"/>
            </c:ext>
          </c:extLst>
        </c:ser>
        <c:ser>
          <c:idx val="1"/>
          <c:order val="1"/>
          <c:spPr>
            <a:ln w="12700" cap="rnd">
              <a:solidFill>
                <a:srgbClr val="80CDC1"/>
              </a:solidFill>
              <a:round/>
            </a:ln>
            <a:effectLst/>
          </c:spPr>
          <c:marker>
            <c:symbol val="none"/>
          </c:marker>
          <c:xVal>
            <c:numRef>
              <c:f>'1. Distance distribution'!$L$4:$L$102</c:f>
              <c:numCache>
                <c:formatCode>General</c:formatCode>
                <c:ptCount val="99"/>
                <c:pt idx="0">
                  <c:v>-1.6714896064088529E-5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-1.2624011352071197E-186</c:v>
                </c:pt>
                <c:pt idx="15">
                  <c:v>-4.2857710210254582E-20</c:v>
                </c:pt>
                <c:pt idx="16">
                  <c:v>-2.7865560958892558E-27</c:v>
                </c:pt>
                <c:pt idx="17">
                  <c:v>-9.7311888041040698E-2</c:v>
                </c:pt>
                <c:pt idx="18">
                  <c:v>-6.5732623860305109E-2</c:v>
                </c:pt>
                <c:pt idx="19">
                  <c:v>-3.4297079947358478E-94</c:v>
                </c:pt>
                <c:pt idx="20">
                  <c:v>-4.7070051981151589E-20</c:v>
                </c:pt>
                <c:pt idx="21">
                  <c:v>-7.9760059046367284E-4</c:v>
                </c:pt>
                <c:pt idx="22">
                  <c:v>-5.2010416722883565E-19</c:v>
                </c:pt>
                <c:pt idx="23">
                  <c:v>-0.18730460705907503</c:v>
                </c:pt>
                <c:pt idx="24">
                  <c:v>-5.6725516063855499E-4</c:v>
                </c:pt>
                <c:pt idx="25">
                  <c:v>-6.0952526772831061E-3</c:v>
                </c:pt>
                <c:pt idx="26">
                  <c:v>-0.25801906356990623</c:v>
                </c:pt>
                <c:pt idx="27">
                  <c:v>-0.11953657210714035</c:v>
                </c:pt>
                <c:pt idx="28">
                  <c:v>-4.3640344782838883E-3</c:v>
                </c:pt>
                <c:pt idx="29">
                  <c:v>-4.6059729000807598E-3</c:v>
                </c:pt>
                <c:pt idx="30">
                  <c:v>-5.7855890859279044E-2</c:v>
                </c:pt>
                <c:pt idx="31">
                  <c:v>-5.4786772866694117E-2</c:v>
                </c:pt>
                <c:pt idx="32">
                  <c:v>-1.4522811289017433E-4</c:v>
                </c:pt>
                <c:pt idx="33">
                  <c:v>-0.15985076223143618</c:v>
                </c:pt>
                <c:pt idx="34">
                  <c:v>-6.8445445969874161E-5</c:v>
                </c:pt>
                <c:pt idx="35">
                  <c:v>-3.6408541802492297E-2</c:v>
                </c:pt>
                <c:pt idx="36">
                  <c:v>-5.9916721545743158E-4</c:v>
                </c:pt>
                <c:pt idx="37">
                  <c:v>-8.4099677661302608E-3</c:v>
                </c:pt>
                <c:pt idx="38">
                  <c:v>-0.1018098735245148</c:v>
                </c:pt>
                <c:pt idx="39">
                  <c:v>-0.21222746476382437</c:v>
                </c:pt>
                <c:pt idx="40">
                  <c:v>-0.19892850075445218</c:v>
                </c:pt>
                <c:pt idx="41">
                  <c:v>-0.12333909799841748</c:v>
                </c:pt>
                <c:pt idx="42">
                  <c:v>-0.20299830712084838</c:v>
                </c:pt>
                <c:pt idx="43">
                  <c:v>-0.16027604080325314</c:v>
                </c:pt>
                <c:pt idx="44">
                  <c:v>-7.4733206697837853E-2</c:v>
                </c:pt>
                <c:pt idx="45">
                  <c:v>-0.13231099981453132</c:v>
                </c:pt>
                <c:pt idx="46">
                  <c:v>-0.36466248477859253</c:v>
                </c:pt>
                <c:pt idx="47">
                  <c:v>-0.18098200573256112</c:v>
                </c:pt>
                <c:pt idx="48">
                  <c:v>-0.22778920562975952</c:v>
                </c:pt>
                <c:pt idx="49">
                  <c:v>-8.317219124131324E-2</c:v>
                </c:pt>
                <c:pt idx="50">
                  <c:v>-0.10083238069742591</c:v>
                </c:pt>
                <c:pt idx="51">
                  <c:v>-0.29716235765763793</c:v>
                </c:pt>
                <c:pt idx="52">
                  <c:v>-0.15630168865644703</c:v>
                </c:pt>
                <c:pt idx="53">
                  <c:v>-0.14127652906544982</c:v>
                </c:pt>
                <c:pt idx="54">
                  <c:v>-0.42584024771277296</c:v>
                </c:pt>
                <c:pt idx="55">
                  <c:v>-0.35778966933891709</c:v>
                </c:pt>
                <c:pt idx="56">
                  <c:v>-8.6962197898706919E-2</c:v>
                </c:pt>
                <c:pt idx="57">
                  <c:v>-7.857681014991949E-2</c:v>
                </c:pt>
                <c:pt idx="58">
                  <c:v>-7.128668292510798E-88</c:v>
                </c:pt>
                <c:pt idx="59">
                  <c:v>0</c:v>
                </c:pt>
                <c:pt idx="60">
                  <c:v>-5.6775826481963228E-228</c:v>
                </c:pt>
                <c:pt idx="61">
                  <c:v>-1.5916899495667603E-34</c:v>
                </c:pt>
                <c:pt idx="62">
                  <c:v>-3.152210365413811E-6</c:v>
                </c:pt>
                <c:pt idx="63">
                  <c:v>-3.3534162871748393E-132</c:v>
                </c:pt>
                <c:pt idx="64">
                  <c:v>0</c:v>
                </c:pt>
                <c:pt idx="65">
                  <c:v>-2.2996221705741686E-155</c:v>
                </c:pt>
                <c:pt idx="66">
                  <c:v>-2.9886199166060265E-11</c:v>
                </c:pt>
                <c:pt idx="67">
                  <c:v>-1.1087688373396958E-13</c:v>
                </c:pt>
                <c:pt idx="68">
                  <c:v>-3.7936917065329529E-12</c:v>
                </c:pt>
                <c:pt idx="69">
                  <c:v>-7.9308025719022503E-23</c:v>
                </c:pt>
                <c:pt idx="70">
                  <c:v>-2.8495912269276546E-195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xVal>
          <c:yVal>
            <c:numRef>
              <c:f>'1. Distance distribution'!$I$4:$I$102</c:f>
              <c:numCache>
                <c:formatCode>General</c:formatCode>
                <c:ptCount val="9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  <c:pt idx="51">
                  <c:v>5100</c:v>
                </c:pt>
                <c:pt idx="52">
                  <c:v>5200</c:v>
                </c:pt>
                <c:pt idx="53">
                  <c:v>5300</c:v>
                </c:pt>
                <c:pt idx="54">
                  <c:v>5400</c:v>
                </c:pt>
                <c:pt idx="55">
                  <c:v>5500</c:v>
                </c:pt>
                <c:pt idx="56">
                  <c:v>5600</c:v>
                </c:pt>
                <c:pt idx="57">
                  <c:v>5700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698-43BE-8F5D-1F50FE555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589184"/>
        <c:axId val="567589512"/>
      </c:scatterChart>
      <c:valAx>
        <c:axId val="5675891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67589512"/>
        <c:crosses val="autoZero"/>
        <c:crossBetween val="midCat"/>
      </c:valAx>
      <c:valAx>
        <c:axId val="567589512"/>
        <c:scaling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 algn="ctr" rtl="0"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Distance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 algn="ctr" rtl="0"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67589184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Protected areas (a)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rgbClr val="A6611A"/>
              </a:solidFill>
              <a:ln w="254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MunitionPileStats!$T$511</c:f>
                <c:numCache>
                  <c:formatCode>General</c:formatCode>
                  <c:ptCount val="1"/>
                  <c:pt idx="0">
                    <c:v>3397.3817209286549</c:v>
                  </c:pt>
                </c:numCache>
              </c:numRef>
            </c:plus>
            <c:minus>
              <c:numRef>
                <c:f>MunitionPileStats!$T$512</c:f>
                <c:numCache>
                  <c:formatCode>General</c:formatCode>
                  <c:ptCount val="1"/>
                  <c:pt idx="0">
                    <c:v>4111.5393070299806</c:v>
                  </c:pt>
                </c:numCache>
              </c:numRef>
            </c:minus>
            <c:spPr>
              <a:noFill/>
              <a:ln w="254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Ref>
              <c:f>MunitionPileStats!$T$503</c:f>
              <c:numCache>
                <c:formatCode>0.00</c:formatCode>
                <c:ptCount val="1"/>
                <c:pt idx="0">
                  <c:v>2848.7308818423949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v>median</c:v>
                </c15:tx>
              </c15:filteredSeriesTitle>
            </c:ext>
            <c:ext xmlns:c16="http://schemas.microsoft.com/office/drawing/2014/chart" uri="{C3380CC4-5D6E-409C-BE32-E72D297353CC}">
              <c16:uniqueId val="{00000000-CE9A-4ED4-ABA3-9ED5F77BC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589184"/>
        <c:axId val="567589512"/>
      </c:scatterChart>
      <c:scatterChart>
        <c:scatterStyle val="smoothMarker"/>
        <c:varyColors val="0"/>
        <c:ser>
          <c:idx val="0"/>
          <c:order val="0"/>
          <c:spPr>
            <a:ln w="12700" cap="rnd">
              <a:solidFill>
                <a:srgbClr val="A6611A"/>
              </a:solidFill>
              <a:round/>
            </a:ln>
            <a:effectLst/>
          </c:spPr>
          <c:marker>
            <c:symbol val="none"/>
          </c:marker>
          <c:xVal>
            <c:numRef>
              <c:f>'1. Distance distribution'!$O$4:$O$102</c:f>
              <c:numCache>
                <c:formatCode>General</c:formatCode>
                <c:ptCount val="99"/>
                <c:pt idx="0">
                  <c:v>1.1170383851240115</c:v>
                </c:pt>
                <c:pt idx="1">
                  <c:v>1.9347208283217603E-16</c:v>
                </c:pt>
                <c:pt idx="2">
                  <c:v>1.9934655943724599E-9</c:v>
                </c:pt>
                <c:pt idx="3">
                  <c:v>3.3806248544732141E-25</c:v>
                </c:pt>
                <c:pt idx="4">
                  <c:v>3.1376636867599957E-42</c:v>
                </c:pt>
                <c:pt idx="5">
                  <c:v>2.3383290023310787E-10</c:v>
                </c:pt>
                <c:pt idx="6">
                  <c:v>7.9787783763352632E-2</c:v>
                </c:pt>
                <c:pt idx="7">
                  <c:v>4.5330563152371491E-5</c:v>
                </c:pt>
                <c:pt idx="8">
                  <c:v>1.8633160768227568E-2</c:v>
                </c:pt>
                <c:pt idx="9">
                  <c:v>0.10441723939904647</c:v>
                </c:pt>
                <c:pt idx="10">
                  <c:v>6.5142056110433888E-4</c:v>
                </c:pt>
                <c:pt idx="11">
                  <c:v>4.3843134772232381E-2</c:v>
                </c:pt>
                <c:pt idx="12">
                  <c:v>0.10026727446769985</c:v>
                </c:pt>
                <c:pt idx="13">
                  <c:v>0.11186426134519752</c:v>
                </c:pt>
                <c:pt idx="14">
                  <c:v>0.15248451702874766</c:v>
                </c:pt>
                <c:pt idx="15">
                  <c:v>8.3733841199491843E-2</c:v>
                </c:pt>
                <c:pt idx="16">
                  <c:v>2.5974415291601702E-2</c:v>
                </c:pt>
                <c:pt idx="17">
                  <c:v>4.7298103832756578E-3</c:v>
                </c:pt>
                <c:pt idx="18">
                  <c:v>3.6252244253653583E-5</c:v>
                </c:pt>
                <c:pt idx="19">
                  <c:v>2.7795208396720596E-2</c:v>
                </c:pt>
                <c:pt idx="20">
                  <c:v>3.8551023467189798E-2</c:v>
                </c:pt>
                <c:pt idx="21">
                  <c:v>5.5300215876164259E-2</c:v>
                </c:pt>
                <c:pt idx="22">
                  <c:v>2.6242527080987941E-3</c:v>
                </c:pt>
                <c:pt idx="23">
                  <c:v>0.41549837349106217</c:v>
                </c:pt>
                <c:pt idx="24">
                  <c:v>1.8326538831026685E-2</c:v>
                </c:pt>
                <c:pt idx="25">
                  <c:v>0.13626694671105202</c:v>
                </c:pt>
                <c:pt idx="26">
                  <c:v>2.0500487346401947E-2</c:v>
                </c:pt>
                <c:pt idx="27">
                  <c:v>5.8118409227697496E-2</c:v>
                </c:pt>
                <c:pt idx="28">
                  <c:v>0.10985446467970243</c:v>
                </c:pt>
                <c:pt idx="29">
                  <c:v>0.16873012310794766</c:v>
                </c:pt>
                <c:pt idx="30">
                  <c:v>8.3955050436438208E-2</c:v>
                </c:pt>
                <c:pt idx="31">
                  <c:v>0.33511623256549544</c:v>
                </c:pt>
                <c:pt idx="32">
                  <c:v>0.16002954647835052</c:v>
                </c:pt>
                <c:pt idx="33">
                  <c:v>0.20169160882671849</c:v>
                </c:pt>
                <c:pt idx="34">
                  <c:v>0.43480776376074565</c:v>
                </c:pt>
                <c:pt idx="35">
                  <c:v>0.11841038066002138</c:v>
                </c:pt>
                <c:pt idx="36">
                  <c:v>1.126908258979387E-2</c:v>
                </c:pt>
                <c:pt idx="37">
                  <c:v>2.5083536808233756E-3</c:v>
                </c:pt>
                <c:pt idx="38">
                  <c:v>7.6013797492183795E-4</c:v>
                </c:pt>
                <c:pt idx="39">
                  <c:v>0.13748649513786126</c:v>
                </c:pt>
                <c:pt idx="40">
                  <c:v>1.7070604609791835E-3</c:v>
                </c:pt>
                <c:pt idx="41">
                  <c:v>1.0231480849089038E-2</c:v>
                </c:pt>
                <c:pt idx="42">
                  <c:v>8.0895519738131222E-2</c:v>
                </c:pt>
                <c:pt idx="43">
                  <c:v>3.4504305552082335E-3</c:v>
                </c:pt>
                <c:pt idx="44">
                  <c:v>9.1327720497260595E-2</c:v>
                </c:pt>
                <c:pt idx="45">
                  <c:v>7.6018317372549028E-3</c:v>
                </c:pt>
                <c:pt idx="46">
                  <c:v>7.4971085600775561E-2</c:v>
                </c:pt>
                <c:pt idx="47">
                  <c:v>1.1727312287733578E-2</c:v>
                </c:pt>
                <c:pt idx="48">
                  <c:v>1.6394831761036763E-6</c:v>
                </c:pt>
                <c:pt idx="49">
                  <c:v>1.6051924348244081E-4</c:v>
                </c:pt>
                <c:pt idx="50">
                  <c:v>4.6777652611726106E-122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xVal>
          <c:yVal>
            <c:numRef>
              <c:f>'1. Distance distribution'!$I$4:$I$102</c:f>
              <c:numCache>
                <c:formatCode>General</c:formatCode>
                <c:ptCount val="9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  <c:pt idx="51">
                  <c:v>5100</c:v>
                </c:pt>
                <c:pt idx="52">
                  <c:v>5200</c:v>
                </c:pt>
                <c:pt idx="53">
                  <c:v>5300</c:v>
                </c:pt>
                <c:pt idx="54">
                  <c:v>5400</c:v>
                </c:pt>
                <c:pt idx="55">
                  <c:v>5500</c:v>
                </c:pt>
                <c:pt idx="56">
                  <c:v>5600</c:v>
                </c:pt>
                <c:pt idx="57">
                  <c:v>5700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E9A-4ED4-ABA3-9ED5F77BC203}"/>
            </c:ext>
          </c:extLst>
        </c:ser>
        <c:ser>
          <c:idx val="1"/>
          <c:order val="1"/>
          <c:spPr>
            <a:ln w="12700" cap="rnd">
              <a:solidFill>
                <a:srgbClr val="A6611A"/>
              </a:solidFill>
              <a:round/>
            </a:ln>
            <a:effectLst/>
          </c:spPr>
          <c:marker>
            <c:symbol val="none"/>
          </c:marker>
          <c:xVal>
            <c:numRef>
              <c:f>'1. Distance distribution'!$N$4:$N$102</c:f>
              <c:numCache>
                <c:formatCode>General</c:formatCode>
                <c:ptCount val="99"/>
                <c:pt idx="0">
                  <c:v>-1.1170383851240115</c:v>
                </c:pt>
                <c:pt idx="1">
                  <c:v>-1.9347208283217603E-16</c:v>
                </c:pt>
                <c:pt idx="2">
                  <c:v>-1.9934655943724599E-9</c:v>
                </c:pt>
                <c:pt idx="3">
                  <c:v>-3.3806248544732141E-25</c:v>
                </c:pt>
                <c:pt idx="4">
                  <c:v>-3.1376636867599957E-42</c:v>
                </c:pt>
                <c:pt idx="5">
                  <c:v>-2.3383290023310787E-10</c:v>
                </c:pt>
                <c:pt idx="6">
                  <c:v>-7.9787783763352632E-2</c:v>
                </c:pt>
                <c:pt idx="7">
                  <c:v>-4.5330563152371491E-5</c:v>
                </c:pt>
                <c:pt idx="8">
                  <c:v>-1.8633160768227568E-2</c:v>
                </c:pt>
                <c:pt idx="9">
                  <c:v>-0.10441723939904647</c:v>
                </c:pt>
                <c:pt idx="10">
                  <c:v>-6.5142056110433888E-4</c:v>
                </c:pt>
                <c:pt idx="11">
                  <c:v>-4.3843134772232381E-2</c:v>
                </c:pt>
                <c:pt idx="12">
                  <c:v>-0.10026727446769985</c:v>
                </c:pt>
                <c:pt idx="13">
                  <c:v>-0.11186426134519752</c:v>
                </c:pt>
                <c:pt idx="14">
                  <c:v>-0.15248451702874766</c:v>
                </c:pt>
                <c:pt idx="15">
                  <c:v>-8.3733841199491843E-2</c:v>
                </c:pt>
                <c:pt idx="16">
                  <c:v>-2.5974415291601702E-2</c:v>
                </c:pt>
                <c:pt idx="17">
                  <c:v>-4.7298103832756578E-3</c:v>
                </c:pt>
                <c:pt idx="18">
                  <c:v>-3.6252244253653583E-5</c:v>
                </c:pt>
                <c:pt idx="19">
                  <c:v>-2.7795208396720596E-2</c:v>
                </c:pt>
                <c:pt idx="20">
                  <c:v>-3.8551023467189798E-2</c:v>
                </c:pt>
                <c:pt idx="21">
                  <c:v>-5.5300215876164259E-2</c:v>
                </c:pt>
                <c:pt idx="22">
                  <c:v>-2.6242527080987941E-3</c:v>
                </c:pt>
                <c:pt idx="23">
                  <c:v>-0.41549837349106217</c:v>
                </c:pt>
                <c:pt idx="24">
                  <c:v>-1.8326538831026685E-2</c:v>
                </c:pt>
                <c:pt idx="25">
                  <c:v>-0.13626694671105202</c:v>
                </c:pt>
                <c:pt idx="26">
                  <c:v>-2.0500487346401947E-2</c:v>
                </c:pt>
                <c:pt idx="27">
                  <c:v>-5.8118409227697496E-2</c:v>
                </c:pt>
                <c:pt idx="28">
                  <c:v>-0.10985446467970243</c:v>
                </c:pt>
                <c:pt idx="29">
                  <c:v>-0.16873012310794766</c:v>
                </c:pt>
                <c:pt idx="30">
                  <c:v>-8.3955050436438208E-2</c:v>
                </c:pt>
                <c:pt idx="31">
                  <c:v>-0.33511623256549544</c:v>
                </c:pt>
                <c:pt idx="32">
                  <c:v>-0.16002954647835052</c:v>
                </c:pt>
                <c:pt idx="33">
                  <c:v>-0.20169160882671849</c:v>
                </c:pt>
                <c:pt idx="34">
                  <c:v>-0.43480776376074565</c:v>
                </c:pt>
                <c:pt idx="35">
                  <c:v>-0.11841038066002138</c:v>
                </c:pt>
                <c:pt idx="36">
                  <c:v>-1.126908258979387E-2</c:v>
                </c:pt>
                <c:pt idx="37">
                  <c:v>-2.5083536808233756E-3</c:v>
                </c:pt>
                <c:pt idx="38">
                  <c:v>-7.6013797492183795E-4</c:v>
                </c:pt>
                <c:pt idx="39">
                  <c:v>-0.13748649513786126</c:v>
                </c:pt>
                <c:pt idx="40">
                  <c:v>-1.7070604609791835E-3</c:v>
                </c:pt>
                <c:pt idx="41">
                  <c:v>-1.0231480849089038E-2</c:v>
                </c:pt>
                <c:pt idx="42">
                  <c:v>-8.0895519738131222E-2</c:v>
                </c:pt>
                <c:pt idx="43">
                  <c:v>-3.4504305552082335E-3</c:v>
                </c:pt>
                <c:pt idx="44">
                  <c:v>-9.1327720497260595E-2</c:v>
                </c:pt>
                <c:pt idx="45">
                  <c:v>-7.6018317372549028E-3</c:v>
                </c:pt>
                <c:pt idx="46">
                  <c:v>-7.4971085600775561E-2</c:v>
                </c:pt>
                <c:pt idx="47">
                  <c:v>-1.1727312287733578E-2</c:v>
                </c:pt>
                <c:pt idx="48">
                  <c:v>-1.6394831761036763E-6</c:v>
                </c:pt>
                <c:pt idx="49">
                  <c:v>-1.6051924348244081E-4</c:v>
                </c:pt>
                <c:pt idx="50">
                  <c:v>-4.6777652611726106E-122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xVal>
          <c:yVal>
            <c:numRef>
              <c:f>'1. Distance distribution'!$I$4:$I$102</c:f>
              <c:numCache>
                <c:formatCode>General</c:formatCode>
                <c:ptCount val="9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  <c:pt idx="51">
                  <c:v>5100</c:v>
                </c:pt>
                <c:pt idx="52">
                  <c:v>5200</c:v>
                </c:pt>
                <c:pt idx="53">
                  <c:v>5300</c:v>
                </c:pt>
                <c:pt idx="54">
                  <c:v>5400</c:v>
                </c:pt>
                <c:pt idx="55">
                  <c:v>5500</c:v>
                </c:pt>
                <c:pt idx="56">
                  <c:v>5600</c:v>
                </c:pt>
                <c:pt idx="57">
                  <c:v>5700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E9A-4ED4-ABA3-9ED5F77BC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589184"/>
        <c:axId val="567589512"/>
      </c:scatterChart>
      <c:valAx>
        <c:axId val="567589184"/>
        <c:scaling>
          <c:orientation val="minMax"/>
          <c:max val="1"/>
          <c:min val="-1"/>
        </c:scaling>
        <c:delete val="1"/>
        <c:axPos val="b"/>
        <c:numFmt formatCode="General" sourceLinked="1"/>
        <c:majorTickMark val="out"/>
        <c:minorTickMark val="none"/>
        <c:tickLblPos val="nextTo"/>
        <c:crossAx val="567589512"/>
        <c:crosses val="autoZero"/>
        <c:crossBetween val="midCat"/>
      </c:valAx>
      <c:valAx>
        <c:axId val="567589512"/>
        <c:scaling>
          <c:orientation val="minMax"/>
          <c:max val="1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Distance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67589184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Shipping lanes etc. (b)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rgbClr val="DFC27D"/>
              </a:solidFill>
              <a:ln w="254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MunitionPileStats!$U$511</c:f>
                <c:numCache>
                  <c:formatCode>General</c:formatCode>
                  <c:ptCount val="1"/>
                  <c:pt idx="0">
                    <c:v>2066.9138623262425</c:v>
                  </c:pt>
                </c:numCache>
              </c:numRef>
            </c:plus>
            <c:minus>
              <c:numRef>
                <c:f>MunitionPileStats!$U$512</c:f>
                <c:numCache>
                  <c:formatCode>General</c:formatCode>
                  <c:ptCount val="1"/>
                  <c:pt idx="0">
                    <c:v>2365.9032538015799</c:v>
                  </c:pt>
                </c:numCache>
              </c:numRef>
            </c:minus>
            <c:spPr>
              <a:noFill/>
              <a:ln w="254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Ref>
              <c:f>MunitionPileStats!$U$503</c:f>
              <c:numCache>
                <c:formatCode>0.00</c:formatCode>
                <c:ptCount val="1"/>
                <c:pt idx="0">
                  <c:v>5276.9261759735127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filteredSeriesTitle>
                <c15:tx>
                  <c:v>median</c:v>
                </c15:tx>
              </c15:filteredSeriesTitle>
            </c:ext>
            <c:ext xmlns:c16="http://schemas.microsoft.com/office/drawing/2014/chart" uri="{C3380CC4-5D6E-409C-BE32-E72D297353CC}">
              <c16:uniqueId val="{00000000-35DA-4A7A-BE43-9E897A2F82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589184"/>
        <c:axId val="567589512"/>
      </c:scatterChart>
      <c:scatterChart>
        <c:scatterStyle val="smoothMarker"/>
        <c:varyColors val="0"/>
        <c:ser>
          <c:idx val="0"/>
          <c:order val="0"/>
          <c:spPr>
            <a:ln w="12700" cap="rnd">
              <a:solidFill>
                <a:srgbClr val="DFC27D"/>
              </a:solidFill>
              <a:round/>
            </a:ln>
            <a:effectLst/>
          </c:spPr>
          <c:marker>
            <c:symbol val="none"/>
          </c:marker>
          <c:xVal>
            <c:numRef>
              <c:f>'1. Distance distribution'!$Q$4:$Q$102</c:f>
              <c:numCache>
                <c:formatCode>General</c:formatCode>
                <c:ptCount val="99"/>
                <c:pt idx="0">
                  <c:v>1.7958811810109609E-104</c:v>
                </c:pt>
                <c:pt idx="1">
                  <c:v>1.7501410448839003E-2</c:v>
                </c:pt>
                <c:pt idx="2">
                  <c:v>3.2664479293619703E-74</c:v>
                </c:pt>
                <c:pt idx="3">
                  <c:v>3.8908633884093538E-112</c:v>
                </c:pt>
                <c:pt idx="4">
                  <c:v>3.1778390586401969E-3</c:v>
                </c:pt>
                <c:pt idx="5">
                  <c:v>4.9707858493736821E-68</c:v>
                </c:pt>
                <c:pt idx="6">
                  <c:v>3.9452907334841868E-253</c:v>
                </c:pt>
                <c:pt idx="7">
                  <c:v>1.6758550711668206E-44</c:v>
                </c:pt>
                <c:pt idx="8">
                  <c:v>1.3633304728373597E-9</c:v>
                </c:pt>
                <c:pt idx="9">
                  <c:v>3.8106557323563578E-2</c:v>
                </c:pt>
                <c:pt idx="10">
                  <c:v>8.3469448897409337E-36</c:v>
                </c:pt>
                <c:pt idx="11">
                  <c:v>7.8705555061023579E-8</c:v>
                </c:pt>
                <c:pt idx="12">
                  <c:v>8.3344244853343387E-3</c:v>
                </c:pt>
                <c:pt idx="13">
                  <c:v>2.4956167639070687E-2</c:v>
                </c:pt>
                <c:pt idx="14">
                  <c:v>5.9671312818303915E-50</c:v>
                </c:pt>
                <c:pt idx="15">
                  <c:v>4.0178720433889629E-26</c:v>
                </c:pt>
                <c:pt idx="16">
                  <c:v>4.4201643422607899E-3</c:v>
                </c:pt>
                <c:pt idx="17">
                  <c:v>3.9863073892178115E-2</c:v>
                </c:pt>
                <c:pt idx="18">
                  <c:v>2.5568505765021762E-25</c:v>
                </c:pt>
                <c:pt idx="19">
                  <c:v>5.0969451737892476E-14</c:v>
                </c:pt>
                <c:pt idx="20">
                  <c:v>9.6439709062199344E-12</c:v>
                </c:pt>
                <c:pt idx="21">
                  <c:v>4.2237935218035053E-34</c:v>
                </c:pt>
                <c:pt idx="22">
                  <c:v>2.2457045660269331E-14</c:v>
                </c:pt>
                <c:pt idx="23">
                  <c:v>3.3795721218547797E-27</c:v>
                </c:pt>
                <c:pt idx="24">
                  <c:v>6.011961601753958E-208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3.2825429278324369E-185</c:v>
                </c:pt>
                <c:pt idx="29">
                  <c:v>1.1887199905397066E-19</c:v>
                </c:pt>
                <c:pt idx="30">
                  <c:v>6.2129196742786018E-2</c:v>
                </c:pt>
                <c:pt idx="31">
                  <c:v>1.5768772139594327E-7</c:v>
                </c:pt>
                <c:pt idx="32">
                  <c:v>1.2027264395686356E-109</c:v>
                </c:pt>
                <c:pt idx="33">
                  <c:v>6.1065299022333439E-3</c:v>
                </c:pt>
                <c:pt idx="34">
                  <c:v>2.6746336937223052E-42</c:v>
                </c:pt>
                <c:pt idx="35">
                  <c:v>1.7520353971807537E-87</c:v>
                </c:pt>
                <c:pt idx="36">
                  <c:v>7.9024734104900352E-2</c:v>
                </c:pt>
                <c:pt idx="37">
                  <c:v>5.5259680182124425E-2</c:v>
                </c:pt>
                <c:pt idx="38">
                  <c:v>8.4531447641980201E-3</c:v>
                </c:pt>
                <c:pt idx="39">
                  <c:v>5.7709894287537568E-2</c:v>
                </c:pt>
                <c:pt idx="40">
                  <c:v>7.6677303170613317E-2</c:v>
                </c:pt>
                <c:pt idx="41">
                  <c:v>0.20923113952384353</c:v>
                </c:pt>
                <c:pt idx="42">
                  <c:v>0.16360003831270356</c:v>
                </c:pt>
                <c:pt idx="43">
                  <c:v>7.1875087343091823E-2</c:v>
                </c:pt>
                <c:pt idx="44">
                  <c:v>5.0484707861174066E-2</c:v>
                </c:pt>
                <c:pt idx="45">
                  <c:v>0.23668473527925074</c:v>
                </c:pt>
                <c:pt idx="46">
                  <c:v>1.1308051231690659E-5</c:v>
                </c:pt>
                <c:pt idx="47">
                  <c:v>2.1874249020221864E-2</c:v>
                </c:pt>
                <c:pt idx="48">
                  <c:v>0.21437873411695851</c:v>
                </c:pt>
                <c:pt idx="49">
                  <c:v>7.2435332128223798E-2</c:v>
                </c:pt>
                <c:pt idx="50">
                  <c:v>0.19982192020217032</c:v>
                </c:pt>
                <c:pt idx="51">
                  <c:v>3.7978583504519508E-3</c:v>
                </c:pt>
                <c:pt idx="52">
                  <c:v>0.18907473972473016</c:v>
                </c:pt>
                <c:pt idx="53">
                  <c:v>0.23108180329967729</c:v>
                </c:pt>
                <c:pt idx="54">
                  <c:v>0.3296109929842066</c:v>
                </c:pt>
                <c:pt idx="55">
                  <c:v>0.40972647398595835</c:v>
                </c:pt>
                <c:pt idx="56">
                  <c:v>0.13112417418619585</c:v>
                </c:pt>
                <c:pt idx="57">
                  <c:v>0.84503669717445751</c:v>
                </c:pt>
                <c:pt idx="58">
                  <c:v>0.20230766683954027</c:v>
                </c:pt>
                <c:pt idx="59">
                  <c:v>0.19005803938652077</c:v>
                </c:pt>
                <c:pt idx="60">
                  <c:v>0.20732377283806269</c:v>
                </c:pt>
                <c:pt idx="61">
                  <c:v>8.9510511587150607E-2</c:v>
                </c:pt>
                <c:pt idx="62">
                  <c:v>2.8262552455137965E-4</c:v>
                </c:pt>
                <c:pt idx="63">
                  <c:v>1.7918713771835693E-8</c:v>
                </c:pt>
                <c:pt idx="64">
                  <c:v>7.898083339761193E-2</c:v>
                </c:pt>
                <c:pt idx="65">
                  <c:v>2.2304588346372151E-3</c:v>
                </c:pt>
                <c:pt idx="66">
                  <c:v>1.0864187194548873E-2</c:v>
                </c:pt>
                <c:pt idx="67">
                  <c:v>3.3296495605424584E-72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xVal>
          <c:yVal>
            <c:numRef>
              <c:f>'1. Distance distribution'!$I$4:$I$102</c:f>
              <c:numCache>
                <c:formatCode>General</c:formatCode>
                <c:ptCount val="9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  <c:pt idx="51">
                  <c:v>5100</c:v>
                </c:pt>
                <c:pt idx="52">
                  <c:v>5200</c:v>
                </c:pt>
                <c:pt idx="53">
                  <c:v>5300</c:v>
                </c:pt>
                <c:pt idx="54">
                  <c:v>5400</c:v>
                </c:pt>
                <c:pt idx="55">
                  <c:v>5500</c:v>
                </c:pt>
                <c:pt idx="56">
                  <c:v>5600</c:v>
                </c:pt>
                <c:pt idx="57">
                  <c:v>5700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5DA-4A7A-BE43-9E897A2F8282}"/>
            </c:ext>
          </c:extLst>
        </c:ser>
        <c:ser>
          <c:idx val="1"/>
          <c:order val="1"/>
          <c:spPr>
            <a:ln w="12700" cap="rnd">
              <a:solidFill>
                <a:srgbClr val="DFC27D"/>
              </a:solidFill>
              <a:round/>
            </a:ln>
            <a:effectLst/>
          </c:spPr>
          <c:marker>
            <c:symbol val="none"/>
          </c:marker>
          <c:xVal>
            <c:numRef>
              <c:f>'1. Distance distribution'!$P$4:$P$102</c:f>
              <c:numCache>
                <c:formatCode>General</c:formatCode>
                <c:ptCount val="99"/>
                <c:pt idx="0">
                  <c:v>-1.7958811810109609E-104</c:v>
                </c:pt>
                <c:pt idx="1">
                  <c:v>-1.7501410448839003E-2</c:v>
                </c:pt>
                <c:pt idx="2">
                  <c:v>-3.2664479293619703E-74</c:v>
                </c:pt>
                <c:pt idx="3">
                  <c:v>-3.8908633884093538E-112</c:v>
                </c:pt>
                <c:pt idx="4">
                  <c:v>-3.1778390586401969E-3</c:v>
                </c:pt>
                <c:pt idx="5">
                  <c:v>-4.9707858493736821E-68</c:v>
                </c:pt>
                <c:pt idx="6">
                  <c:v>-3.9452907334841868E-253</c:v>
                </c:pt>
                <c:pt idx="7">
                  <c:v>-1.6758550711668206E-44</c:v>
                </c:pt>
                <c:pt idx="8">
                  <c:v>-1.3633304728373597E-9</c:v>
                </c:pt>
                <c:pt idx="9">
                  <c:v>-3.8106557323563578E-2</c:v>
                </c:pt>
                <c:pt idx="10">
                  <c:v>-8.3469448897409337E-36</c:v>
                </c:pt>
                <c:pt idx="11">
                  <c:v>-7.8705555061023579E-8</c:v>
                </c:pt>
                <c:pt idx="12">
                  <c:v>-8.3344244853343387E-3</c:v>
                </c:pt>
                <c:pt idx="13">
                  <c:v>-2.4956167639070687E-2</c:v>
                </c:pt>
                <c:pt idx="14">
                  <c:v>-5.9671312818303915E-50</c:v>
                </c:pt>
                <c:pt idx="15">
                  <c:v>-4.0178720433889629E-26</c:v>
                </c:pt>
                <c:pt idx="16">
                  <c:v>-4.4201643422607899E-3</c:v>
                </c:pt>
                <c:pt idx="17">
                  <c:v>-3.9863073892178115E-2</c:v>
                </c:pt>
                <c:pt idx="18">
                  <c:v>-2.5568505765021762E-25</c:v>
                </c:pt>
                <c:pt idx="19">
                  <c:v>-5.0969451737892476E-14</c:v>
                </c:pt>
                <c:pt idx="20">
                  <c:v>-9.6439709062199344E-12</c:v>
                </c:pt>
                <c:pt idx="21">
                  <c:v>-4.2237935218035053E-34</c:v>
                </c:pt>
                <c:pt idx="22">
                  <c:v>-2.2457045660269331E-14</c:v>
                </c:pt>
                <c:pt idx="23">
                  <c:v>-3.3795721218547797E-27</c:v>
                </c:pt>
                <c:pt idx="24">
                  <c:v>-6.011961601753958E-208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-3.2825429278324369E-185</c:v>
                </c:pt>
                <c:pt idx="29">
                  <c:v>-1.1887199905397066E-19</c:v>
                </c:pt>
                <c:pt idx="30">
                  <c:v>-6.2129196742786018E-2</c:v>
                </c:pt>
                <c:pt idx="31">
                  <c:v>-1.5768772139594327E-7</c:v>
                </c:pt>
                <c:pt idx="32">
                  <c:v>-1.2027264395686356E-109</c:v>
                </c:pt>
                <c:pt idx="33">
                  <c:v>-6.1065299022333439E-3</c:v>
                </c:pt>
                <c:pt idx="34">
                  <c:v>-2.6746336937223052E-42</c:v>
                </c:pt>
                <c:pt idx="35">
                  <c:v>-1.7520353971807537E-87</c:v>
                </c:pt>
                <c:pt idx="36">
                  <c:v>-7.9024734104900352E-2</c:v>
                </c:pt>
                <c:pt idx="37">
                  <c:v>-5.5259680182124425E-2</c:v>
                </c:pt>
                <c:pt idx="38">
                  <c:v>-8.4531447641980201E-3</c:v>
                </c:pt>
                <c:pt idx="39">
                  <c:v>-5.7709894287537568E-2</c:v>
                </c:pt>
                <c:pt idx="40">
                  <c:v>-7.6677303170613317E-2</c:v>
                </c:pt>
                <c:pt idx="41">
                  <c:v>-0.20923113952384353</c:v>
                </c:pt>
                <c:pt idx="42">
                  <c:v>-0.16360003831270356</c:v>
                </c:pt>
                <c:pt idx="43">
                  <c:v>-7.1875087343091823E-2</c:v>
                </c:pt>
                <c:pt idx="44">
                  <c:v>-5.0484707861174066E-2</c:v>
                </c:pt>
                <c:pt idx="45">
                  <c:v>-0.23668473527925074</c:v>
                </c:pt>
                <c:pt idx="46">
                  <c:v>-1.1308051231690659E-5</c:v>
                </c:pt>
                <c:pt idx="47">
                  <c:v>-2.1874249020221864E-2</c:v>
                </c:pt>
                <c:pt idx="48">
                  <c:v>-0.21437873411695851</c:v>
                </c:pt>
                <c:pt idx="49">
                  <c:v>-7.2435332128223798E-2</c:v>
                </c:pt>
                <c:pt idx="50">
                  <c:v>-0.19982192020217032</c:v>
                </c:pt>
                <c:pt idx="51">
                  <c:v>-3.7978583504519508E-3</c:v>
                </c:pt>
                <c:pt idx="52">
                  <c:v>-0.18907473972473016</c:v>
                </c:pt>
                <c:pt idx="53">
                  <c:v>-0.23108180329967729</c:v>
                </c:pt>
                <c:pt idx="54">
                  <c:v>-0.3296109929842066</c:v>
                </c:pt>
                <c:pt idx="55">
                  <c:v>-0.40972647398595835</c:v>
                </c:pt>
                <c:pt idx="56">
                  <c:v>-0.13112417418619585</c:v>
                </c:pt>
                <c:pt idx="57">
                  <c:v>-0.84503669717445751</c:v>
                </c:pt>
                <c:pt idx="58">
                  <c:v>-0.20230766683954027</c:v>
                </c:pt>
                <c:pt idx="59">
                  <c:v>-0.19005803938652077</c:v>
                </c:pt>
                <c:pt idx="60">
                  <c:v>-0.20732377283806269</c:v>
                </c:pt>
                <c:pt idx="61">
                  <c:v>-8.9510511587150607E-2</c:v>
                </c:pt>
                <c:pt idx="62">
                  <c:v>-2.8262552455137965E-4</c:v>
                </c:pt>
                <c:pt idx="63">
                  <c:v>-1.7918713771835693E-8</c:v>
                </c:pt>
                <c:pt idx="64">
                  <c:v>-7.898083339761193E-2</c:v>
                </c:pt>
                <c:pt idx="65">
                  <c:v>-2.2304588346372151E-3</c:v>
                </c:pt>
                <c:pt idx="66">
                  <c:v>-1.0864187194548873E-2</c:v>
                </c:pt>
                <c:pt idx="67">
                  <c:v>-3.3296495605424584E-72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xVal>
          <c:yVal>
            <c:numRef>
              <c:f>'1. Distance distribution'!$I$4:$I$102</c:f>
              <c:numCache>
                <c:formatCode>General</c:formatCode>
                <c:ptCount val="9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  <c:pt idx="51">
                  <c:v>5100</c:v>
                </c:pt>
                <c:pt idx="52">
                  <c:v>5200</c:v>
                </c:pt>
                <c:pt idx="53">
                  <c:v>5300</c:v>
                </c:pt>
                <c:pt idx="54">
                  <c:v>5400</c:v>
                </c:pt>
                <c:pt idx="55">
                  <c:v>5500</c:v>
                </c:pt>
                <c:pt idx="56">
                  <c:v>5600</c:v>
                </c:pt>
                <c:pt idx="57">
                  <c:v>5700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5DA-4A7A-BE43-9E897A2F82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589184"/>
        <c:axId val="567589512"/>
      </c:scatterChart>
      <c:valAx>
        <c:axId val="567589184"/>
        <c:scaling>
          <c:orientation val="minMax"/>
          <c:max val="1"/>
          <c:min val="-1"/>
        </c:scaling>
        <c:delete val="1"/>
        <c:axPos val="b"/>
        <c:numFmt formatCode="General" sourceLinked="1"/>
        <c:majorTickMark val="out"/>
        <c:minorTickMark val="none"/>
        <c:tickLblPos val="nextTo"/>
        <c:crossAx val="567589512"/>
        <c:crosses val="autoZero"/>
        <c:crossBetween val="midCat"/>
      </c:valAx>
      <c:valAx>
        <c:axId val="567589512"/>
        <c:scaling>
          <c:orientation val="minMax"/>
          <c:max val="10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Distance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67589184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Sediment deposits (e)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tx>
            <c:v>median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rgbClr val="018571"/>
              </a:solidFill>
              <a:ln w="254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MunitionPileStats!$AA$511</c:f>
                <c:numCache>
                  <c:formatCode>General</c:formatCode>
                  <c:ptCount val="1"/>
                  <c:pt idx="0">
                    <c:v>6304.5865529285793</c:v>
                  </c:pt>
                </c:numCache>
              </c:numRef>
            </c:plus>
            <c:minus>
              <c:numRef>
                <c:f>MunitionPileStats!$AA$512</c:f>
                <c:numCache>
                  <c:formatCode>General</c:formatCode>
                  <c:ptCount val="1"/>
                  <c:pt idx="0">
                    <c:v>5817.3424044557578</c:v>
                  </c:pt>
                </c:numCache>
              </c:numRef>
            </c:minus>
            <c:spPr>
              <a:noFill/>
              <a:ln w="254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Ref>
              <c:f>MunitionPileStats!$AA$503</c:f>
              <c:numCache>
                <c:formatCode>0.00</c:formatCode>
                <c:ptCount val="1"/>
                <c:pt idx="0">
                  <c:v>2256.5205647296052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51-492E-A5BE-5BD240EA2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589184"/>
        <c:axId val="567589512"/>
      </c:scatterChart>
      <c:scatterChart>
        <c:scatterStyle val="smoothMarker"/>
        <c:varyColors val="0"/>
        <c:ser>
          <c:idx val="0"/>
          <c:order val="0"/>
          <c:spPr>
            <a:ln w="12700" cap="rnd">
              <a:solidFill>
                <a:srgbClr val="018571"/>
              </a:solidFill>
              <a:round/>
            </a:ln>
            <a:effectLst/>
          </c:spPr>
          <c:marker>
            <c:symbol val="none"/>
          </c:marker>
          <c:xVal>
            <c:numRef>
              <c:f>'1. Distance distribution'!$S$4:$S$102</c:f>
              <c:numCache>
                <c:formatCode>General</c:formatCode>
                <c:ptCount val="99"/>
                <c:pt idx="0">
                  <c:v>0.74123570693766949</c:v>
                </c:pt>
                <c:pt idx="1">
                  <c:v>0.15302769839005742</c:v>
                </c:pt>
                <c:pt idx="2">
                  <c:v>0.11564776209258183</c:v>
                </c:pt>
                <c:pt idx="3">
                  <c:v>8.2925267702863556E-2</c:v>
                </c:pt>
                <c:pt idx="4">
                  <c:v>0.13757482541616234</c:v>
                </c:pt>
                <c:pt idx="5">
                  <c:v>0.36696009523463091</c:v>
                </c:pt>
                <c:pt idx="6">
                  <c:v>7.1061656222127147E-3</c:v>
                </c:pt>
                <c:pt idx="7">
                  <c:v>5.3702420279377918E-5</c:v>
                </c:pt>
                <c:pt idx="8">
                  <c:v>2.4480851544393136E-4</c:v>
                </c:pt>
                <c:pt idx="9">
                  <c:v>7.9419447181450317E-2</c:v>
                </c:pt>
                <c:pt idx="10">
                  <c:v>6.2874747400038442E-2</c:v>
                </c:pt>
                <c:pt idx="11">
                  <c:v>1.4784822113858475E-36</c:v>
                </c:pt>
                <c:pt idx="12">
                  <c:v>1.4508335787201923E-13</c:v>
                </c:pt>
                <c:pt idx="13">
                  <c:v>9.8801934271348368E-3</c:v>
                </c:pt>
                <c:pt idx="14">
                  <c:v>1.6328139250902457E-2</c:v>
                </c:pt>
                <c:pt idx="15">
                  <c:v>7.570471041742291E-2</c:v>
                </c:pt>
                <c:pt idx="16">
                  <c:v>9.6098362987880066E-3</c:v>
                </c:pt>
                <c:pt idx="17">
                  <c:v>0.25198346443215097</c:v>
                </c:pt>
                <c:pt idx="18">
                  <c:v>7.8096193072029862E-2</c:v>
                </c:pt>
                <c:pt idx="19">
                  <c:v>0.20465816016691962</c:v>
                </c:pt>
                <c:pt idx="20">
                  <c:v>0.20036795531161239</c:v>
                </c:pt>
                <c:pt idx="21">
                  <c:v>7.9376659492325571E-2</c:v>
                </c:pt>
                <c:pt idx="22">
                  <c:v>0.14060277278882738</c:v>
                </c:pt>
                <c:pt idx="23">
                  <c:v>0.1801343089390314</c:v>
                </c:pt>
                <c:pt idx="24">
                  <c:v>9.3076405772235596E-2</c:v>
                </c:pt>
                <c:pt idx="25">
                  <c:v>0.13038373672984566</c:v>
                </c:pt>
                <c:pt idx="26">
                  <c:v>2.3855717623260574E-2</c:v>
                </c:pt>
                <c:pt idx="27">
                  <c:v>1.8948285472856426E-2</c:v>
                </c:pt>
                <c:pt idx="28">
                  <c:v>0.23976416012419335</c:v>
                </c:pt>
                <c:pt idx="29">
                  <c:v>8.4369278830866944E-3</c:v>
                </c:pt>
                <c:pt idx="30">
                  <c:v>8.5386033165830866E-3</c:v>
                </c:pt>
                <c:pt idx="31">
                  <c:v>2.601747138169291E-2</c:v>
                </c:pt>
                <c:pt idx="32">
                  <c:v>6.4123433040237543E-2</c:v>
                </c:pt>
                <c:pt idx="33">
                  <c:v>8.3751750035024913E-2</c:v>
                </c:pt>
                <c:pt idx="34">
                  <c:v>7.9492409713668347E-2</c:v>
                </c:pt>
                <c:pt idx="35">
                  <c:v>2.396981433897599E-19</c:v>
                </c:pt>
                <c:pt idx="36">
                  <c:v>1.015575340652381E-3</c:v>
                </c:pt>
                <c:pt idx="37">
                  <c:v>4.0483441823283152E-2</c:v>
                </c:pt>
                <c:pt idx="38">
                  <c:v>3.6447934199788916E-2</c:v>
                </c:pt>
                <c:pt idx="39">
                  <c:v>9.5692182343065688E-2</c:v>
                </c:pt>
                <c:pt idx="40">
                  <c:v>0.17953877911514501</c:v>
                </c:pt>
                <c:pt idx="41">
                  <c:v>5.1576310860387872E-2</c:v>
                </c:pt>
                <c:pt idx="42">
                  <c:v>2.9277790535072105E-3</c:v>
                </c:pt>
                <c:pt idx="43">
                  <c:v>2.7282029901526432E-4</c:v>
                </c:pt>
                <c:pt idx="44">
                  <c:v>2.0223917133372538E-120</c:v>
                </c:pt>
                <c:pt idx="45">
                  <c:v>1.1041754147080689E-32</c:v>
                </c:pt>
                <c:pt idx="46">
                  <c:v>3.5537573125614456E-9</c:v>
                </c:pt>
                <c:pt idx="47">
                  <c:v>6.9601303811716725E-2</c:v>
                </c:pt>
                <c:pt idx="48">
                  <c:v>1.6157316643809395E-9</c:v>
                </c:pt>
                <c:pt idx="49">
                  <c:v>1.5092235077348416E-5</c:v>
                </c:pt>
                <c:pt idx="50">
                  <c:v>7.978731504511255E-2</c:v>
                </c:pt>
                <c:pt idx="51">
                  <c:v>5.6164115493656713E-2</c:v>
                </c:pt>
                <c:pt idx="52">
                  <c:v>1.0696591796694195E-3</c:v>
                </c:pt>
                <c:pt idx="53">
                  <c:v>7.3640395469790179E-19</c:v>
                </c:pt>
                <c:pt idx="54">
                  <c:v>4.7595085389821792E-7</c:v>
                </c:pt>
                <c:pt idx="55">
                  <c:v>1.6378221852303146E-136</c:v>
                </c:pt>
                <c:pt idx="56">
                  <c:v>4.0716031544532097E-36</c:v>
                </c:pt>
                <c:pt idx="57">
                  <c:v>7.8098707657034217E-3</c:v>
                </c:pt>
                <c:pt idx="58">
                  <c:v>1.508745455927748E-87</c:v>
                </c:pt>
                <c:pt idx="59">
                  <c:v>8.5322815161186408E-2</c:v>
                </c:pt>
                <c:pt idx="60">
                  <c:v>3.6123637193554898E-70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1.3849070385020896E-231</c:v>
                </c:pt>
                <c:pt idx="65">
                  <c:v>6.5949755389419849E-36</c:v>
                </c:pt>
                <c:pt idx="66">
                  <c:v>6.0146864801151482E-14</c:v>
                </c:pt>
                <c:pt idx="67">
                  <c:v>1.5759488306289786E-3</c:v>
                </c:pt>
                <c:pt idx="68">
                  <c:v>1.0095625100159382E-114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2.0028727851033384E-80</c:v>
                </c:pt>
                <c:pt idx="73">
                  <c:v>4.9625443749525606E-2</c:v>
                </c:pt>
                <c:pt idx="74">
                  <c:v>2.1340859204141379E-40</c:v>
                </c:pt>
                <c:pt idx="75">
                  <c:v>1.150344197551811E-2</c:v>
                </c:pt>
                <c:pt idx="76">
                  <c:v>4.8081317110521901E-6</c:v>
                </c:pt>
                <c:pt idx="77">
                  <c:v>1.6433581370272815E-25</c:v>
                </c:pt>
                <c:pt idx="78">
                  <c:v>4.3714125569685382E-203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1.8566460360967884E-79</c:v>
                </c:pt>
                <c:pt idx="85">
                  <c:v>4.3956278738939453E-2</c:v>
                </c:pt>
                <c:pt idx="86">
                  <c:v>1.9930581105944741E-98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1.7379889795631384E-300</c:v>
                </c:pt>
                <c:pt idx="92">
                  <c:v>3.2217895665663012E-65</c:v>
                </c:pt>
                <c:pt idx="93">
                  <c:v>1.1438117719362682E-3</c:v>
                </c:pt>
                <c:pt idx="94">
                  <c:v>7.777127013867392E-116</c:v>
                </c:pt>
                <c:pt idx="95">
                  <c:v>0</c:v>
                </c:pt>
                <c:pt idx="96">
                  <c:v>9.8120890888399443E-81</c:v>
                </c:pt>
                <c:pt idx="97">
                  <c:v>5.1434877369592263E-2</c:v>
                </c:pt>
                <c:pt idx="98">
                  <c:v>5.1637020295427778E-97</c:v>
                </c:pt>
              </c:numCache>
            </c:numRef>
          </c:xVal>
          <c:yVal>
            <c:numRef>
              <c:f>'1. Distance distribution'!$I$4:$I$102</c:f>
              <c:numCache>
                <c:formatCode>General</c:formatCode>
                <c:ptCount val="9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  <c:pt idx="51">
                  <c:v>5100</c:v>
                </c:pt>
                <c:pt idx="52">
                  <c:v>5200</c:v>
                </c:pt>
                <c:pt idx="53">
                  <c:v>5300</c:v>
                </c:pt>
                <c:pt idx="54">
                  <c:v>5400</c:v>
                </c:pt>
                <c:pt idx="55">
                  <c:v>5500</c:v>
                </c:pt>
                <c:pt idx="56">
                  <c:v>5600</c:v>
                </c:pt>
                <c:pt idx="57">
                  <c:v>5700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F51-492E-A5BE-5BD240EA2DB7}"/>
            </c:ext>
          </c:extLst>
        </c:ser>
        <c:ser>
          <c:idx val="1"/>
          <c:order val="1"/>
          <c:spPr>
            <a:ln w="12700" cap="rnd">
              <a:solidFill>
                <a:srgbClr val="018571"/>
              </a:solidFill>
              <a:round/>
            </a:ln>
            <a:effectLst/>
          </c:spPr>
          <c:marker>
            <c:symbol val="none"/>
          </c:marker>
          <c:xVal>
            <c:numRef>
              <c:f>'1. Distance distribution'!$R$4:$R$102</c:f>
              <c:numCache>
                <c:formatCode>General</c:formatCode>
                <c:ptCount val="99"/>
                <c:pt idx="0">
                  <c:v>-0.74123570693766949</c:v>
                </c:pt>
                <c:pt idx="1">
                  <c:v>-0.15302769839005742</c:v>
                </c:pt>
                <c:pt idx="2">
                  <c:v>-0.11564776209258183</c:v>
                </c:pt>
                <c:pt idx="3">
                  <c:v>-8.2925267702863556E-2</c:v>
                </c:pt>
                <c:pt idx="4">
                  <c:v>-0.13757482541616234</c:v>
                </c:pt>
                <c:pt idx="5">
                  <c:v>-0.36696009523463091</c:v>
                </c:pt>
                <c:pt idx="6">
                  <c:v>-7.1061656222127147E-3</c:v>
                </c:pt>
                <c:pt idx="7">
                  <c:v>-5.3702420279377918E-5</c:v>
                </c:pt>
                <c:pt idx="8">
                  <c:v>-2.4480851544393136E-4</c:v>
                </c:pt>
                <c:pt idx="9">
                  <c:v>-7.9419447181450317E-2</c:v>
                </c:pt>
                <c:pt idx="10">
                  <c:v>-6.2874747400038442E-2</c:v>
                </c:pt>
                <c:pt idx="11">
                  <c:v>-1.4784822113858475E-36</c:v>
                </c:pt>
                <c:pt idx="12">
                  <c:v>-1.4508335787201923E-13</c:v>
                </c:pt>
                <c:pt idx="13">
                  <c:v>-9.8801934271348368E-3</c:v>
                </c:pt>
                <c:pt idx="14">
                  <c:v>-1.6328139250902457E-2</c:v>
                </c:pt>
                <c:pt idx="15">
                  <c:v>-7.570471041742291E-2</c:v>
                </c:pt>
                <c:pt idx="16">
                  <c:v>-9.6098362987880066E-3</c:v>
                </c:pt>
                <c:pt idx="17">
                  <c:v>-0.25198346443215097</c:v>
                </c:pt>
                <c:pt idx="18">
                  <c:v>-7.8096193072029862E-2</c:v>
                </c:pt>
                <c:pt idx="19">
                  <c:v>-0.20465816016691962</c:v>
                </c:pt>
                <c:pt idx="20">
                  <c:v>-0.20036795531161239</c:v>
                </c:pt>
                <c:pt idx="21">
                  <c:v>-7.9376659492325571E-2</c:v>
                </c:pt>
                <c:pt idx="22">
                  <c:v>-0.14060277278882738</c:v>
                </c:pt>
                <c:pt idx="23">
                  <c:v>-0.1801343089390314</c:v>
                </c:pt>
                <c:pt idx="24">
                  <c:v>-9.3076405772235596E-2</c:v>
                </c:pt>
                <c:pt idx="25">
                  <c:v>-0.13038373672984566</c:v>
                </c:pt>
                <c:pt idx="26">
                  <c:v>-2.3855717623260574E-2</c:v>
                </c:pt>
                <c:pt idx="27">
                  <c:v>-1.8948285472856426E-2</c:v>
                </c:pt>
                <c:pt idx="28">
                  <c:v>-0.23976416012419335</c:v>
                </c:pt>
                <c:pt idx="29">
                  <c:v>-8.4369278830866944E-3</c:v>
                </c:pt>
                <c:pt idx="30">
                  <c:v>-8.5386033165830866E-3</c:v>
                </c:pt>
                <c:pt idx="31">
                  <c:v>-2.601747138169291E-2</c:v>
                </c:pt>
                <c:pt idx="32">
                  <c:v>-6.4123433040237543E-2</c:v>
                </c:pt>
                <c:pt idx="33">
                  <c:v>-8.3751750035024913E-2</c:v>
                </c:pt>
                <c:pt idx="34">
                  <c:v>-7.9492409713668347E-2</c:v>
                </c:pt>
                <c:pt idx="35">
                  <c:v>-2.396981433897599E-19</c:v>
                </c:pt>
                <c:pt idx="36">
                  <c:v>-1.015575340652381E-3</c:v>
                </c:pt>
                <c:pt idx="37">
                  <c:v>-4.0483441823283152E-2</c:v>
                </c:pt>
                <c:pt idx="38">
                  <c:v>-3.6447934199788916E-2</c:v>
                </c:pt>
                <c:pt idx="39">
                  <c:v>-9.5692182343065688E-2</c:v>
                </c:pt>
                <c:pt idx="40">
                  <c:v>-0.17953877911514501</c:v>
                </c:pt>
                <c:pt idx="41">
                  <c:v>-5.1576310860387872E-2</c:v>
                </c:pt>
                <c:pt idx="42">
                  <c:v>-2.9277790535072105E-3</c:v>
                </c:pt>
                <c:pt idx="43">
                  <c:v>-2.7282029901526432E-4</c:v>
                </c:pt>
                <c:pt idx="44">
                  <c:v>-2.0223917133372538E-120</c:v>
                </c:pt>
                <c:pt idx="45">
                  <c:v>-1.1041754147080689E-32</c:v>
                </c:pt>
                <c:pt idx="46">
                  <c:v>-3.5537573125614456E-9</c:v>
                </c:pt>
                <c:pt idx="47">
                  <c:v>-6.9601303811716725E-2</c:v>
                </c:pt>
                <c:pt idx="48">
                  <c:v>-1.6157316643809395E-9</c:v>
                </c:pt>
                <c:pt idx="49">
                  <c:v>-1.5092235077348416E-5</c:v>
                </c:pt>
                <c:pt idx="50">
                  <c:v>-7.978731504511255E-2</c:v>
                </c:pt>
                <c:pt idx="51">
                  <c:v>-5.6164115493656713E-2</c:v>
                </c:pt>
                <c:pt idx="52">
                  <c:v>-1.0696591796694195E-3</c:v>
                </c:pt>
                <c:pt idx="53">
                  <c:v>-7.3640395469790179E-19</c:v>
                </c:pt>
                <c:pt idx="54">
                  <c:v>-4.7595085389821792E-7</c:v>
                </c:pt>
                <c:pt idx="55">
                  <c:v>-1.6378221852303146E-136</c:v>
                </c:pt>
                <c:pt idx="56">
                  <c:v>-4.0716031544532097E-36</c:v>
                </c:pt>
                <c:pt idx="57">
                  <c:v>-7.8098707657034217E-3</c:v>
                </c:pt>
                <c:pt idx="58">
                  <c:v>-1.508745455927748E-87</c:v>
                </c:pt>
                <c:pt idx="59">
                  <c:v>-8.5322815161186408E-2</c:v>
                </c:pt>
                <c:pt idx="60">
                  <c:v>-3.6123637193554898E-70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-1.3849070385020896E-231</c:v>
                </c:pt>
                <c:pt idx="65">
                  <c:v>-6.5949755389419849E-36</c:v>
                </c:pt>
                <c:pt idx="66">
                  <c:v>-6.0146864801151482E-14</c:v>
                </c:pt>
                <c:pt idx="67">
                  <c:v>-1.5759488306289786E-3</c:v>
                </c:pt>
                <c:pt idx="68">
                  <c:v>-1.0095625100159382E-114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-2.0028727851033384E-80</c:v>
                </c:pt>
                <c:pt idx="73">
                  <c:v>-4.9625443749525606E-2</c:v>
                </c:pt>
                <c:pt idx="74">
                  <c:v>-2.1340859204141379E-40</c:v>
                </c:pt>
                <c:pt idx="75">
                  <c:v>-1.150344197551811E-2</c:v>
                </c:pt>
                <c:pt idx="76">
                  <c:v>-4.8081317110521901E-6</c:v>
                </c:pt>
                <c:pt idx="77">
                  <c:v>-1.6433581370272815E-25</c:v>
                </c:pt>
                <c:pt idx="78">
                  <c:v>-4.3714125569685382E-203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-1.8566460360967884E-79</c:v>
                </c:pt>
                <c:pt idx="85">
                  <c:v>-4.3956278738939453E-2</c:v>
                </c:pt>
                <c:pt idx="86">
                  <c:v>-1.9930581105944741E-98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-1.7379889795631384E-300</c:v>
                </c:pt>
                <c:pt idx="92">
                  <c:v>-3.2217895665663012E-65</c:v>
                </c:pt>
                <c:pt idx="93">
                  <c:v>-1.1438117719362682E-3</c:v>
                </c:pt>
                <c:pt idx="94">
                  <c:v>-7.777127013867392E-116</c:v>
                </c:pt>
                <c:pt idx="95">
                  <c:v>0</c:v>
                </c:pt>
                <c:pt idx="96">
                  <c:v>-9.8120890888399443E-81</c:v>
                </c:pt>
                <c:pt idx="97">
                  <c:v>-5.1434877369592263E-2</c:v>
                </c:pt>
                <c:pt idx="98">
                  <c:v>-5.1637020295427778E-97</c:v>
                </c:pt>
              </c:numCache>
            </c:numRef>
          </c:xVal>
          <c:yVal>
            <c:numRef>
              <c:f>'1. Distance distribution'!$I$4:$I$102</c:f>
              <c:numCache>
                <c:formatCode>General</c:formatCode>
                <c:ptCount val="9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  <c:pt idx="51">
                  <c:v>5100</c:v>
                </c:pt>
                <c:pt idx="52">
                  <c:v>5200</c:v>
                </c:pt>
                <c:pt idx="53">
                  <c:v>5300</c:v>
                </c:pt>
                <c:pt idx="54">
                  <c:v>5400</c:v>
                </c:pt>
                <c:pt idx="55">
                  <c:v>5500</c:v>
                </c:pt>
                <c:pt idx="56">
                  <c:v>5600</c:v>
                </c:pt>
                <c:pt idx="57">
                  <c:v>5700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F51-492E-A5BE-5BD240EA2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589184"/>
        <c:axId val="567589512"/>
      </c:scatterChart>
      <c:valAx>
        <c:axId val="5675891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67589512"/>
        <c:crosses val="autoZero"/>
        <c:crossBetween val="midCat"/>
      </c:valAx>
      <c:valAx>
        <c:axId val="567589512"/>
        <c:scaling>
          <c:orientation val="minMax"/>
          <c:max val="1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Distance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67589184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Military areas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2"/>
          <c:tx>
            <c:v>median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rgbClr val="018571"/>
              </a:solidFill>
              <a:ln w="25400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MunitionPileStats!$Z$511</c:f>
                <c:numCache>
                  <c:formatCode>General</c:formatCode>
                  <c:ptCount val="1"/>
                  <c:pt idx="0">
                    <c:v>0</c:v>
                  </c:pt>
                </c:numCache>
              </c:numRef>
            </c:plus>
            <c:minus>
              <c:numRef>
                <c:f>MunitionPileStats!$Z$512</c:f>
                <c:numCache>
                  <c:formatCode>General</c:formatCode>
                  <c:ptCount val="1"/>
                  <c:pt idx="0">
                    <c:v>0</c:v>
                  </c:pt>
                </c:numCache>
              </c:numRef>
            </c:minus>
            <c:spPr>
              <a:noFill/>
              <a:ln w="25400" cap="flat" cmpd="sng" algn="ctr">
                <a:solidFill>
                  <a:schemeClr val="tx1"/>
                </a:solidFill>
                <a:round/>
              </a:ln>
              <a:effectLst/>
            </c:spPr>
          </c:errBars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Ref>
              <c:f>MunitionPileStats!$Z$503</c:f>
              <c:numCache>
                <c:formatCode>0.00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9C-480E-AFEC-3E0388235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589184"/>
        <c:axId val="567589512"/>
      </c:scatterChart>
      <c:scatterChart>
        <c:scatterStyle val="smoothMarker"/>
        <c:varyColors val="0"/>
        <c:ser>
          <c:idx val="0"/>
          <c:order val="0"/>
          <c:spPr>
            <a:ln w="12700" cap="rnd">
              <a:solidFill>
                <a:srgbClr val="018571"/>
              </a:solidFill>
              <a:round/>
            </a:ln>
            <a:effectLst/>
          </c:spPr>
          <c:marker>
            <c:symbol val="none"/>
          </c:marker>
          <c:xVal>
            <c:numRef>
              <c:f>'1. Distance distribution'!$U$4:$U$102</c:f>
              <c:numCache>
                <c:formatCode>General</c:formatCode>
                <c:ptCount val="99"/>
                <c:pt idx="0">
                  <c:v>31.83559397603447</c:v>
                </c:pt>
                <c:pt idx="1">
                  <c:v>4.4057167930034657E-86</c:v>
                </c:pt>
                <c:pt idx="2">
                  <c:v>2.0866380696172762E-29</c:v>
                </c:pt>
                <c:pt idx="3">
                  <c:v>7.5444369274010811E-2</c:v>
                </c:pt>
                <c:pt idx="4">
                  <c:v>8.4191345019729436E-39</c:v>
                </c:pt>
                <c:pt idx="5">
                  <c:v>5.4227220385777558E-55</c:v>
                </c:pt>
                <c:pt idx="6">
                  <c:v>6.9166694585147445E-2</c:v>
                </c:pt>
                <c:pt idx="7">
                  <c:v>5.9413952499286736E-4</c:v>
                </c:pt>
                <c:pt idx="8">
                  <c:v>6.3606060799045272E-4</c:v>
                </c:pt>
                <c:pt idx="9">
                  <c:v>1.6028818217149646E-6</c:v>
                </c:pt>
                <c:pt idx="10">
                  <c:v>8.1314286927099036E-4</c:v>
                </c:pt>
                <c:pt idx="11">
                  <c:v>1.3017147897640741E-38</c:v>
                </c:pt>
                <c:pt idx="12">
                  <c:v>5.8926955326098658E-2</c:v>
                </c:pt>
                <c:pt idx="13">
                  <c:v>2.3116093260781401E-2</c:v>
                </c:pt>
                <c:pt idx="14">
                  <c:v>2.5657177813970185E-7</c:v>
                </c:pt>
                <c:pt idx="15">
                  <c:v>1.6052429247777007E-5</c:v>
                </c:pt>
                <c:pt idx="16">
                  <c:v>3.3080889590183142E-3</c:v>
                </c:pt>
                <c:pt idx="17">
                  <c:v>5.6315642485799827E-14</c:v>
                </c:pt>
                <c:pt idx="18">
                  <c:v>1.1092602046651256E-2</c:v>
                </c:pt>
                <c:pt idx="19">
                  <c:v>0.11703696511498135</c:v>
                </c:pt>
                <c:pt idx="20">
                  <c:v>3.2484828868141771E-7</c:v>
                </c:pt>
                <c:pt idx="21">
                  <c:v>7.0664236520403212E-15</c:v>
                </c:pt>
                <c:pt idx="22">
                  <c:v>1.1039427131806722E-3</c:v>
                </c:pt>
                <c:pt idx="23">
                  <c:v>1.6786040618415197E-26</c:v>
                </c:pt>
                <c:pt idx="24">
                  <c:v>3.308733321546016E-2</c:v>
                </c:pt>
                <c:pt idx="25">
                  <c:v>9.5787536114840865E-2</c:v>
                </c:pt>
                <c:pt idx="26">
                  <c:v>8.4489703996616011E-2</c:v>
                </c:pt>
                <c:pt idx="27">
                  <c:v>1.9144990197126899E-13</c:v>
                </c:pt>
                <c:pt idx="28">
                  <c:v>1.4583489982989542E-8</c:v>
                </c:pt>
                <c:pt idx="29">
                  <c:v>8.1475246335002676E-3</c:v>
                </c:pt>
                <c:pt idx="30">
                  <c:v>2.7471796193221741E-58</c:v>
                </c:pt>
                <c:pt idx="31">
                  <c:v>8.2718319567217217E-35</c:v>
                </c:pt>
                <c:pt idx="32">
                  <c:v>1.2876015751642816E-14</c:v>
                </c:pt>
                <c:pt idx="33">
                  <c:v>3.8385617749082112E-168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4.5847808350924141E-121</c:v>
                </c:pt>
                <c:pt idx="40">
                  <c:v>2.1987975757859019E-4</c:v>
                </c:pt>
                <c:pt idx="41">
                  <c:v>2.0195711477666162E-61</c:v>
                </c:pt>
                <c:pt idx="42">
                  <c:v>3.5525508617324134E-292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4.7459088344295526E-297</c:v>
                </c:pt>
                <c:pt idx="47">
                  <c:v>1.2186608716403615E-63</c:v>
                </c:pt>
                <c:pt idx="48">
                  <c:v>5.9931283892260571E-4</c:v>
                </c:pt>
                <c:pt idx="49">
                  <c:v>5.6445787269067972E-118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xVal>
          <c:yVal>
            <c:numRef>
              <c:f>'1. Distance distribution'!$I$4:$I$102</c:f>
              <c:numCache>
                <c:formatCode>General</c:formatCode>
                <c:ptCount val="9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  <c:pt idx="51">
                  <c:v>5100</c:v>
                </c:pt>
                <c:pt idx="52">
                  <c:v>5200</c:v>
                </c:pt>
                <c:pt idx="53">
                  <c:v>5300</c:v>
                </c:pt>
                <c:pt idx="54">
                  <c:v>5400</c:v>
                </c:pt>
                <c:pt idx="55">
                  <c:v>5500</c:v>
                </c:pt>
                <c:pt idx="56">
                  <c:v>5600</c:v>
                </c:pt>
                <c:pt idx="57">
                  <c:v>5700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D9C-480E-AFEC-3E03882357B4}"/>
            </c:ext>
          </c:extLst>
        </c:ser>
        <c:ser>
          <c:idx val="1"/>
          <c:order val="1"/>
          <c:spPr>
            <a:ln w="12700" cap="rnd">
              <a:solidFill>
                <a:srgbClr val="018571"/>
              </a:solidFill>
              <a:round/>
            </a:ln>
            <a:effectLst/>
          </c:spPr>
          <c:marker>
            <c:symbol val="none"/>
          </c:marker>
          <c:xVal>
            <c:numRef>
              <c:f>'1. Distance distribution'!$T$4:$T$102</c:f>
              <c:numCache>
                <c:formatCode>General</c:formatCode>
                <c:ptCount val="99"/>
                <c:pt idx="0">
                  <c:v>-31.83559397603447</c:v>
                </c:pt>
                <c:pt idx="1">
                  <c:v>-4.4057167930034657E-86</c:v>
                </c:pt>
                <c:pt idx="2">
                  <c:v>-2.0866380696172762E-29</c:v>
                </c:pt>
                <c:pt idx="3">
                  <c:v>-7.5444369274010811E-2</c:v>
                </c:pt>
                <c:pt idx="4">
                  <c:v>-8.4191345019729436E-39</c:v>
                </c:pt>
                <c:pt idx="5">
                  <c:v>-5.4227220385777558E-55</c:v>
                </c:pt>
                <c:pt idx="6">
                  <c:v>-6.9166694585147445E-2</c:v>
                </c:pt>
                <c:pt idx="7">
                  <c:v>-5.9413952499286736E-4</c:v>
                </c:pt>
                <c:pt idx="8">
                  <c:v>-6.3606060799045272E-4</c:v>
                </c:pt>
                <c:pt idx="9">
                  <c:v>-1.6028818217149646E-6</c:v>
                </c:pt>
                <c:pt idx="10">
                  <c:v>-8.1314286927099036E-4</c:v>
                </c:pt>
                <c:pt idx="11">
                  <c:v>-1.3017147897640741E-38</c:v>
                </c:pt>
                <c:pt idx="12">
                  <c:v>-5.8926955326098658E-2</c:v>
                </c:pt>
                <c:pt idx="13">
                  <c:v>-2.3116093260781401E-2</c:v>
                </c:pt>
                <c:pt idx="14">
                  <c:v>-2.5657177813970185E-7</c:v>
                </c:pt>
                <c:pt idx="15">
                  <c:v>-1.6052429247777007E-5</c:v>
                </c:pt>
                <c:pt idx="16">
                  <c:v>-3.3080889590183142E-3</c:v>
                </c:pt>
                <c:pt idx="17">
                  <c:v>-5.6315642485799827E-14</c:v>
                </c:pt>
                <c:pt idx="18">
                  <c:v>-1.1092602046651256E-2</c:v>
                </c:pt>
                <c:pt idx="19">
                  <c:v>-0.11703696511498135</c:v>
                </c:pt>
                <c:pt idx="20">
                  <c:v>-3.2484828868141771E-7</c:v>
                </c:pt>
                <c:pt idx="21">
                  <c:v>-7.0664236520403212E-15</c:v>
                </c:pt>
                <c:pt idx="22">
                  <c:v>-1.1039427131806722E-3</c:v>
                </c:pt>
                <c:pt idx="23">
                  <c:v>-1.6786040618415197E-26</c:v>
                </c:pt>
                <c:pt idx="24">
                  <c:v>-3.308733321546016E-2</c:v>
                </c:pt>
                <c:pt idx="25">
                  <c:v>-9.5787536114840865E-2</c:v>
                </c:pt>
                <c:pt idx="26">
                  <c:v>-8.4489703996616011E-2</c:v>
                </c:pt>
                <c:pt idx="27">
                  <c:v>-1.9144990197126899E-13</c:v>
                </c:pt>
                <c:pt idx="28">
                  <c:v>-1.4583489982989542E-8</c:v>
                </c:pt>
                <c:pt idx="29">
                  <c:v>-8.1475246335002676E-3</c:v>
                </c:pt>
                <c:pt idx="30">
                  <c:v>-2.7471796193221741E-58</c:v>
                </c:pt>
                <c:pt idx="31">
                  <c:v>-8.2718319567217217E-35</c:v>
                </c:pt>
                <c:pt idx="32">
                  <c:v>-1.2876015751642816E-14</c:v>
                </c:pt>
                <c:pt idx="33">
                  <c:v>-3.8385617749082112E-168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-4.5847808350924141E-121</c:v>
                </c:pt>
                <c:pt idx="40">
                  <c:v>-2.1987975757859019E-4</c:v>
                </c:pt>
                <c:pt idx="41">
                  <c:v>-2.0195711477666162E-61</c:v>
                </c:pt>
                <c:pt idx="42">
                  <c:v>-3.5525508617324134E-292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-4.7459088344295526E-297</c:v>
                </c:pt>
                <c:pt idx="47">
                  <c:v>-1.2186608716403615E-63</c:v>
                </c:pt>
                <c:pt idx="48">
                  <c:v>-5.9931283892260571E-4</c:v>
                </c:pt>
                <c:pt idx="49">
                  <c:v>-5.6445787269067972E-118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</c:numCache>
            </c:numRef>
          </c:xVal>
          <c:yVal>
            <c:numRef>
              <c:f>'1. Distance distribution'!$I$4:$I$102</c:f>
              <c:numCache>
                <c:formatCode>General</c:formatCode>
                <c:ptCount val="9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  <c:pt idx="9">
                  <c:v>900</c:v>
                </c:pt>
                <c:pt idx="10">
                  <c:v>1000</c:v>
                </c:pt>
                <c:pt idx="11">
                  <c:v>1100</c:v>
                </c:pt>
                <c:pt idx="12">
                  <c:v>1200</c:v>
                </c:pt>
                <c:pt idx="13">
                  <c:v>1300</c:v>
                </c:pt>
                <c:pt idx="14">
                  <c:v>1400</c:v>
                </c:pt>
                <c:pt idx="15">
                  <c:v>1500</c:v>
                </c:pt>
                <c:pt idx="16">
                  <c:v>1600</c:v>
                </c:pt>
                <c:pt idx="17">
                  <c:v>1700</c:v>
                </c:pt>
                <c:pt idx="18">
                  <c:v>1800</c:v>
                </c:pt>
                <c:pt idx="19">
                  <c:v>1900</c:v>
                </c:pt>
                <c:pt idx="20">
                  <c:v>2000</c:v>
                </c:pt>
                <c:pt idx="21">
                  <c:v>2100</c:v>
                </c:pt>
                <c:pt idx="22">
                  <c:v>2200</c:v>
                </c:pt>
                <c:pt idx="23">
                  <c:v>2300</c:v>
                </c:pt>
                <c:pt idx="24">
                  <c:v>2400</c:v>
                </c:pt>
                <c:pt idx="25">
                  <c:v>2500</c:v>
                </c:pt>
                <c:pt idx="26">
                  <c:v>2600</c:v>
                </c:pt>
                <c:pt idx="27">
                  <c:v>2700</c:v>
                </c:pt>
                <c:pt idx="28">
                  <c:v>2800</c:v>
                </c:pt>
                <c:pt idx="29">
                  <c:v>2900</c:v>
                </c:pt>
                <c:pt idx="30">
                  <c:v>3000</c:v>
                </c:pt>
                <c:pt idx="31">
                  <c:v>3100</c:v>
                </c:pt>
                <c:pt idx="32">
                  <c:v>3200</c:v>
                </c:pt>
                <c:pt idx="33">
                  <c:v>3300</c:v>
                </c:pt>
                <c:pt idx="34">
                  <c:v>3400</c:v>
                </c:pt>
                <c:pt idx="35">
                  <c:v>3500</c:v>
                </c:pt>
                <c:pt idx="36">
                  <c:v>3600</c:v>
                </c:pt>
                <c:pt idx="37">
                  <c:v>3700</c:v>
                </c:pt>
                <c:pt idx="38">
                  <c:v>3800</c:v>
                </c:pt>
                <c:pt idx="39">
                  <c:v>3900</c:v>
                </c:pt>
                <c:pt idx="40">
                  <c:v>4000</c:v>
                </c:pt>
                <c:pt idx="41">
                  <c:v>4100</c:v>
                </c:pt>
                <c:pt idx="42">
                  <c:v>4200</c:v>
                </c:pt>
                <c:pt idx="43">
                  <c:v>4300</c:v>
                </c:pt>
                <c:pt idx="44">
                  <c:v>4400</c:v>
                </c:pt>
                <c:pt idx="45">
                  <c:v>4500</c:v>
                </c:pt>
                <c:pt idx="46">
                  <c:v>4600</c:v>
                </c:pt>
                <c:pt idx="47">
                  <c:v>4700</c:v>
                </c:pt>
                <c:pt idx="48">
                  <c:v>4800</c:v>
                </c:pt>
                <c:pt idx="49">
                  <c:v>4900</c:v>
                </c:pt>
                <c:pt idx="50">
                  <c:v>5000</c:v>
                </c:pt>
                <c:pt idx="51">
                  <c:v>5100</c:v>
                </c:pt>
                <c:pt idx="52">
                  <c:v>5200</c:v>
                </c:pt>
                <c:pt idx="53">
                  <c:v>5300</c:v>
                </c:pt>
                <c:pt idx="54">
                  <c:v>5400</c:v>
                </c:pt>
                <c:pt idx="55">
                  <c:v>5500</c:v>
                </c:pt>
                <c:pt idx="56">
                  <c:v>5600</c:v>
                </c:pt>
                <c:pt idx="57">
                  <c:v>5700</c:v>
                </c:pt>
                <c:pt idx="58">
                  <c:v>6000</c:v>
                </c:pt>
                <c:pt idx="59">
                  <c:v>6100</c:v>
                </c:pt>
                <c:pt idx="60">
                  <c:v>6200</c:v>
                </c:pt>
                <c:pt idx="61">
                  <c:v>6300</c:v>
                </c:pt>
                <c:pt idx="62">
                  <c:v>6400</c:v>
                </c:pt>
                <c:pt idx="63">
                  <c:v>6500</c:v>
                </c:pt>
                <c:pt idx="64">
                  <c:v>6600</c:v>
                </c:pt>
                <c:pt idx="65">
                  <c:v>6700</c:v>
                </c:pt>
                <c:pt idx="66">
                  <c:v>6800</c:v>
                </c:pt>
                <c:pt idx="67">
                  <c:v>6900</c:v>
                </c:pt>
                <c:pt idx="68">
                  <c:v>7000</c:v>
                </c:pt>
                <c:pt idx="69">
                  <c:v>7100</c:v>
                </c:pt>
                <c:pt idx="70">
                  <c:v>7200</c:v>
                </c:pt>
                <c:pt idx="71">
                  <c:v>7300</c:v>
                </c:pt>
                <c:pt idx="72">
                  <c:v>7400</c:v>
                </c:pt>
                <c:pt idx="73">
                  <c:v>7500</c:v>
                </c:pt>
                <c:pt idx="74">
                  <c:v>7600</c:v>
                </c:pt>
                <c:pt idx="75">
                  <c:v>7700</c:v>
                </c:pt>
                <c:pt idx="76">
                  <c:v>7800</c:v>
                </c:pt>
                <c:pt idx="77">
                  <c:v>7900</c:v>
                </c:pt>
                <c:pt idx="78">
                  <c:v>8000</c:v>
                </c:pt>
                <c:pt idx="79">
                  <c:v>8100</c:v>
                </c:pt>
                <c:pt idx="80">
                  <c:v>8200</c:v>
                </c:pt>
                <c:pt idx="81">
                  <c:v>8300</c:v>
                </c:pt>
                <c:pt idx="82">
                  <c:v>8400</c:v>
                </c:pt>
                <c:pt idx="83">
                  <c:v>8500</c:v>
                </c:pt>
                <c:pt idx="84">
                  <c:v>8600</c:v>
                </c:pt>
                <c:pt idx="85">
                  <c:v>8700</c:v>
                </c:pt>
                <c:pt idx="86">
                  <c:v>8800</c:v>
                </c:pt>
                <c:pt idx="87">
                  <c:v>8900</c:v>
                </c:pt>
                <c:pt idx="88">
                  <c:v>9000</c:v>
                </c:pt>
                <c:pt idx="89">
                  <c:v>9100</c:v>
                </c:pt>
                <c:pt idx="90">
                  <c:v>9200</c:v>
                </c:pt>
                <c:pt idx="91">
                  <c:v>9300</c:v>
                </c:pt>
                <c:pt idx="92">
                  <c:v>9400</c:v>
                </c:pt>
                <c:pt idx="93">
                  <c:v>9500</c:v>
                </c:pt>
                <c:pt idx="94">
                  <c:v>9600</c:v>
                </c:pt>
                <c:pt idx="95">
                  <c:v>9700</c:v>
                </c:pt>
                <c:pt idx="96">
                  <c:v>9800</c:v>
                </c:pt>
                <c:pt idx="97">
                  <c:v>9900</c:v>
                </c:pt>
                <c:pt idx="98">
                  <c:v>10000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D9C-480E-AFEC-3E0388235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7589184"/>
        <c:axId val="567589512"/>
      </c:scatterChart>
      <c:valAx>
        <c:axId val="5675891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67589512"/>
        <c:crosses val="autoZero"/>
        <c:crossBetween val="midCat"/>
      </c:valAx>
      <c:valAx>
        <c:axId val="567589512"/>
        <c:scaling>
          <c:orientation val="minMax"/>
          <c:max val="1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Distance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67589184"/>
        <c:crosses val="autoZero"/>
        <c:crossBetween val="midCat"/>
        <c:majorUnit val="1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Elbow</a:t>
            </a:r>
            <a:r>
              <a:rPr lang="de-DE" baseline="0"/>
              <a:t> graph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val>
            <c:numRef>
              <c:f>'2. Traffic (elbow graph)'!$C$3:$C$486</c:f>
              <c:numCache>
                <c:formatCode>General</c:formatCode>
                <c:ptCount val="484"/>
                <c:pt idx="0">
                  <c:v>17.243550974519501</c:v>
                </c:pt>
                <c:pt idx="1">
                  <c:v>18.277804440833901</c:v>
                </c:pt>
                <c:pt idx="2">
                  <c:v>22.777728982760198</c:v>
                </c:pt>
                <c:pt idx="3">
                  <c:v>22.777728982760198</c:v>
                </c:pt>
                <c:pt idx="4">
                  <c:v>23.573110792977399</c:v>
                </c:pt>
                <c:pt idx="5">
                  <c:v>23.8329018904438</c:v>
                </c:pt>
                <c:pt idx="6">
                  <c:v>24.961503116867998</c:v>
                </c:pt>
                <c:pt idx="7">
                  <c:v>24.961503116867998</c:v>
                </c:pt>
                <c:pt idx="8">
                  <c:v>25.8235380294938</c:v>
                </c:pt>
                <c:pt idx="9">
                  <c:v>25.903598917382201</c:v>
                </c:pt>
                <c:pt idx="10">
                  <c:v>25.903598917382201</c:v>
                </c:pt>
                <c:pt idx="11">
                  <c:v>26.162253057136301</c:v>
                </c:pt>
                <c:pt idx="12">
                  <c:v>26.2607913876232</c:v>
                </c:pt>
                <c:pt idx="13">
                  <c:v>26.697274239237</c:v>
                </c:pt>
                <c:pt idx="14">
                  <c:v>26.779298813327401</c:v>
                </c:pt>
                <c:pt idx="15">
                  <c:v>26.779298813327401</c:v>
                </c:pt>
                <c:pt idx="16">
                  <c:v>27.270310313977099</c:v>
                </c:pt>
                <c:pt idx="17">
                  <c:v>27.270310313977099</c:v>
                </c:pt>
                <c:pt idx="18">
                  <c:v>27.355636089043401</c:v>
                </c:pt>
                <c:pt idx="19">
                  <c:v>28.4494579801569</c:v>
                </c:pt>
                <c:pt idx="20">
                  <c:v>29.811551439193401</c:v>
                </c:pt>
                <c:pt idx="21">
                  <c:v>30.633490542856901</c:v>
                </c:pt>
                <c:pt idx="22">
                  <c:v>31.583371535113599</c:v>
                </c:pt>
                <c:pt idx="23">
                  <c:v>35.002299697243501</c:v>
                </c:pt>
                <c:pt idx="24">
                  <c:v>35.106307154268499</c:v>
                </c:pt>
                <c:pt idx="25">
                  <c:v>35.221980509344903</c:v>
                </c:pt>
                <c:pt idx="26">
                  <c:v>35.452966914437397</c:v>
                </c:pt>
                <c:pt idx="27">
                  <c:v>35.452966914437397</c:v>
                </c:pt>
                <c:pt idx="28">
                  <c:v>35.705768682463997</c:v>
                </c:pt>
                <c:pt idx="29">
                  <c:v>36.220639121904703</c:v>
                </c:pt>
                <c:pt idx="30">
                  <c:v>37.209189834565898</c:v>
                </c:pt>
                <c:pt idx="31">
                  <c:v>37.620248953845099</c:v>
                </c:pt>
                <c:pt idx="32">
                  <c:v>38.613333510162803</c:v>
                </c:pt>
                <c:pt idx="33">
                  <c:v>39.183240430239699</c:v>
                </c:pt>
                <c:pt idx="34">
                  <c:v>40.334820743354399</c:v>
                </c:pt>
                <c:pt idx="35">
                  <c:v>42.592702341828598</c:v>
                </c:pt>
                <c:pt idx="36">
                  <c:v>42.686288201998501</c:v>
                </c:pt>
                <c:pt idx="37">
                  <c:v>42.686288201998501</c:v>
                </c:pt>
                <c:pt idx="38">
                  <c:v>44.1574402998789</c:v>
                </c:pt>
                <c:pt idx="39">
                  <c:v>45.643570921660199</c:v>
                </c:pt>
                <c:pt idx="40">
                  <c:v>46.292252450493798</c:v>
                </c:pt>
                <c:pt idx="41">
                  <c:v>46.646643351402801</c:v>
                </c:pt>
                <c:pt idx="42">
                  <c:v>50.375358707095799</c:v>
                </c:pt>
                <c:pt idx="43">
                  <c:v>50.659351810924299</c:v>
                </c:pt>
                <c:pt idx="44">
                  <c:v>51.808399143086497</c:v>
                </c:pt>
                <c:pt idx="45">
                  <c:v>52.757207436218302</c:v>
                </c:pt>
                <c:pt idx="46">
                  <c:v>53.428239007722802</c:v>
                </c:pt>
                <c:pt idx="47">
                  <c:v>55.332376590421198</c:v>
                </c:pt>
                <c:pt idx="48">
                  <c:v>55.574087821806998</c:v>
                </c:pt>
                <c:pt idx="49">
                  <c:v>58.452281747607103</c:v>
                </c:pt>
                <c:pt idx="50">
                  <c:v>59.338690223012797</c:v>
                </c:pt>
                <c:pt idx="51">
                  <c:v>60.805205521999397</c:v>
                </c:pt>
                <c:pt idx="52">
                  <c:v>60.805205521999397</c:v>
                </c:pt>
                <c:pt idx="53">
                  <c:v>62.827119211613201</c:v>
                </c:pt>
                <c:pt idx="54">
                  <c:v>62.865616570313797</c:v>
                </c:pt>
                <c:pt idx="55">
                  <c:v>63.005195288569297</c:v>
                </c:pt>
                <c:pt idx="56">
                  <c:v>63.5593856805543</c:v>
                </c:pt>
                <c:pt idx="57">
                  <c:v>63.908961095749397</c:v>
                </c:pt>
                <c:pt idx="58">
                  <c:v>64.352687007021402</c:v>
                </c:pt>
                <c:pt idx="59">
                  <c:v>65.240142372351798</c:v>
                </c:pt>
                <c:pt idx="60">
                  <c:v>65.453751026707195</c:v>
                </c:pt>
                <c:pt idx="61">
                  <c:v>66.866124014216993</c:v>
                </c:pt>
                <c:pt idx="62">
                  <c:v>67.0613770526531</c:v>
                </c:pt>
                <c:pt idx="63">
                  <c:v>67.174561891115104</c:v>
                </c:pt>
                <c:pt idx="64">
                  <c:v>67.174561891115104</c:v>
                </c:pt>
                <c:pt idx="65">
                  <c:v>67.3045928271913</c:v>
                </c:pt>
                <c:pt idx="66">
                  <c:v>67.3045928271913</c:v>
                </c:pt>
                <c:pt idx="67">
                  <c:v>67.889461770295696</c:v>
                </c:pt>
                <c:pt idx="68">
                  <c:v>68.365709732126206</c:v>
                </c:pt>
                <c:pt idx="69">
                  <c:v>70.848936587453395</c:v>
                </c:pt>
                <c:pt idx="70">
                  <c:v>71.119308843220395</c:v>
                </c:pt>
                <c:pt idx="71">
                  <c:v>72.1716986664198</c:v>
                </c:pt>
                <c:pt idx="72">
                  <c:v>72.1716986664198</c:v>
                </c:pt>
                <c:pt idx="73">
                  <c:v>72.588709944481906</c:v>
                </c:pt>
                <c:pt idx="74">
                  <c:v>72.953977704582002</c:v>
                </c:pt>
                <c:pt idx="75">
                  <c:v>73.289677907062895</c:v>
                </c:pt>
                <c:pt idx="76">
                  <c:v>73.3789916210239</c:v>
                </c:pt>
                <c:pt idx="77">
                  <c:v>74.126954543830195</c:v>
                </c:pt>
                <c:pt idx="78">
                  <c:v>74.602131266419093</c:v>
                </c:pt>
                <c:pt idx="79">
                  <c:v>75.0011266474216</c:v>
                </c:pt>
                <c:pt idx="80">
                  <c:v>75.781738247910397</c:v>
                </c:pt>
                <c:pt idx="81">
                  <c:v>75.784078293941903</c:v>
                </c:pt>
                <c:pt idx="82">
                  <c:v>76.915012248914906</c:v>
                </c:pt>
                <c:pt idx="83">
                  <c:v>77.503845093833107</c:v>
                </c:pt>
                <c:pt idx="84">
                  <c:v>78.272131320308603</c:v>
                </c:pt>
                <c:pt idx="85">
                  <c:v>78.272131320308603</c:v>
                </c:pt>
                <c:pt idx="86">
                  <c:v>79.705526136516298</c:v>
                </c:pt>
                <c:pt idx="87">
                  <c:v>80.335628700925895</c:v>
                </c:pt>
                <c:pt idx="88">
                  <c:v>81.045703538084993</c:v>
                </c:pt>
                <c:pt idx="89">
                  <c:v>81.940691214865495</c:v>
                </c:pt>
                <c:pt idx="90">
                  <c:v>82.305572825479501</c:v>
                </c:pt>
                <c:pt idx="91">
                  <c:v>82.386544101845502</c:v>
                </c:pt>
                <c:pt idx="92">
                  <c:v>82.725481396428407</c:v>
                </c:pt>
                <c:pt idx="93">
                  <c:v>83.675085520286899</c:v>
                </c:pt>
                <c:pt idx="94">
                  <c:v>83.940606481326199</c:v>
                </c:pt>
                <c:pt idx="95">
                  <c:v>84.798003770996402</c:v>
                </c:pt>
                <c:pt idx="96">
                  <c:v>84.847365699617399</c:v>
                </c:pt>
                <c:pt idx="97">
                  <c:v>85.131004309078193</c:v>
                </c:pt>
                <c:pt idx="98">
                  <c:v>85.254128795296594</c:v>
                </c:pt>
                <c:pt idx="99">
                  <c:v>85.473414951460896</c:v>
                </c:pt>
                <c:pt idx="100">
                  <c:v>85.873296630212494</c:v>
                </c:pt>
                <c:pt idx="101">
                  <c:v>85.911297261993695</c:v>
                </c:pt>
                <c:pt idx="102">
                  <c:v>86.141242546366897</c:v>
                </c:pt>
                <c:pt idx="103">
                  <c:v>87.314839486366495</c:v>
                </c:pt>
                <c:pt idx="104">
                  <c:v>87.937817988847598</c:v>
                </c:pt>
                <c:pt idx="105">
                  <c:v>87.983044902947896</c:v>
                </c:pt>
                <c:pt idx="106">
                  <c:v>88.901487178838593</c:v>
                </c:pt>
                <c:pt idx="107">
                  <c:v>89.228217760851706</c:v>
                </c:pt>
                <c:pt idx="108">
                  <c:v>90.243905705332693</c:v>
                </c:pt>
                <c:pt idx="109">
                  <c:v>90.243905705332693</c:v>
                </c:pt>
                <c:pt idx="110">
                  <c:v>90.358510877625704</c:v>
                </c:pt>
                <c:pt idx="111">
                  <c:v>91.991318604851699</c:v>
                </c:pt>
                <c:pt idx="112">
                  <c:v>92.474618778374406</c:v>
                </c:pt>
                <c:pt idx="113">
                  <c:v>92.999798222813794</c:v>
                </c:pt>
                <c:pt idx="114">
                  <c:v>93.218666119998701</c:v>
                </c:pt>
                <c:pt idx="115">
                  <c:v>93.218666119998701</c:v>
                </c:pt>
                <c:pt idx="116">
                  <c:v>93.323703447104194</c:v>
                </c:pt>
                <c:pt idx="117">
                  <c:v>93.4391013745973</c:v>
                </c:pt>
                <c:pt idx="118">
                  <c:v>93.699724300145803</c:v>
                </c:pt>
                <c:pt idx="119">
                  <c:v>93.883324499793403</c:v>
                </c:pt>
                <c:pt idx="120">
                  <c:v>94.222669169610498</c:v>
                </c:pt>
                <c:pt idx="121">
                  <c:v>98.060835865031706</c:v>
                </c:pt>
                <c:pt idx="122">
                  <c:v>98.449172288238103</c:v>
                </c:pt>
                <c:pt idx="123">
                  <c:v>98.749656892901399</c:v>
                </c:pt>
                <c:pt idx="124">
                  <c:v>98.976899729722206</c:v>
                </c:pt>
                <c:pt idx="125">
                  <c:v>98.976899729722206</c:v>
                </c:pt>
                <c:pt idx="126">
                  <c:v>100.50609349725001</c:v>
                </c:pt>
                <c:pt idx="127">
                  <c:v>100.631726922881</c:v>
                </c:pt>
                <c:pt idx="128">
                  <c:v>101.418284906094</c:v>
                </c:pt>
                <c:pt idx="129">
                  <c:v>101.65445854118001</c:v>
                </c:pt>
                <c:pt idx="130">
                  <c:v>101.65445854118001</c:v>
                </c:pt>
                <c:pt idx="131">
                  <c:v>101.743071917672</c:v>
                </c:pt>
                <c:pt idx="132">
                  <c:v>101.774412312585</c:v>
                </c:pt>
                <c:pt idx="133">
                  <c:v>102.023064731617</c:v>
                </c:pt>
                <c:pt idx="134">
                  <c:v>102.06818474230801</c:v>
                </c:pt>
                <c:pt idx="135">
                  <c:v>102.246816037211</c:v>
                </c:pt>
                <c:pt idx="136">
                  <c:v>102.724310521085</c:v>
                </c:pt>
                <c:pt idx="137">
                  <c:v>102.83922747665299</c:v>
                </c:pt>
                <c:pt idx="138">
                  <c:v>102.83922747665299</c:v>
                </c:pt>
                <c:pt idx="139">
                  <c:v>104.133629790048</c:v>
                </c:pt>
                <c:pt idx="140">
                  <c:v>104.58992188974899</c:v>
                </c:pt>
                <c:pt idx="141">
                  <c:v>104.58992188974899</c:v>
                </c:pt>
                <c:pt idx="142">
                  <c:v>104.841718474548</c:v>
                </c:pt>
                <c:pt idx="143">
                  <c:v>106.368998321603</c:v>
                </c:pt>
                <c:pt idx="144">
                  <c:v>106.999082967452</c:v>
                </c:pt>
                <c:pt idx="145">
                  <c:v>107.66063070798999</c:v>
                </c:pt>
                <c:pt idx="146">
                  <c:v>109.161958147975</c:v>
                </c:pt>
                <c:pt idx="147">
                  <c:v>109.776016401258</c:v>
                </c:pt>
                <c:pt idx="148">
                  <c:v>110.52864401191999</c:v>
                </c:pt>
                <c:pt idx="149">
                  <c:v>110.52864401191999</c:v>
                </c:pt>
                <c:pt idx="150">
                  <c:v>110.909841123153</c:v>
                </c:pt>
                <c:pt idx="151">
                  <c:v>111.130324938333</c:v>
                </c:pt>
                <c:pt idx="152">
                  <c:v>111.209720528319</c:v>
                </c:pt>
                <c:pt idx="153">
                  <c:v>111.325566062824</c:v>
                </c:pt>
                <c:pt idx="154">
                  <c:v>111.325566062824</c:v>
                </c:pt>
                <c:pt idx="155">
                  <c:v>111.486715450847</c:v>
                </c:pt>
                <c:pt idx="156">
                  <c:v>112.001068708357</c:v>
                </c:pt>
                <c:pt idx="157">
                  <c:v>112.24253484901</c:v>
                </c:pt>
                <c:pt idx="158">
                  <c:v>112.487353827139</c:v>
                </c:pt>
                <c:pt idx="159">
                  <c:v>112.676146471218</c:v>
                </c:pt>
                <c:pt idx="160">
                  <c:v>114.25380059946301</c:v>
                </c:pt>
                <c:pt idx="161">
                  <c:v>114.25380059946301</c:v>
                </c:pt>
                <c:pt idx="162">
                  <c:v>116.553653127877</c:v>
                </c:pt>
                <c:pt idx="163">
                  <c:v>118.383015583336</c:v>
                </c:pt>
                <c:pt idx="164">
                  <c:v>119.665049609756</c:v>
                </c:pt>
                <c:pt idx="165">
                  <c:v>119.96186238860101</c:v>
                </c:pt>
                <c:pt idx="166">
                  <c:v>124.038397645099</c:v>
                </c:pt>
                <c:pt idx="167">
                  <c:v>124.038397645099</c:v>
                </c:pt>
                <c:pt idx="168">
                  <c:v>124.508582877585</c:v>
                </c:pt>
                <c:pt idx="169">
                  <c:v>124.982631969693</c:v>
                </c:pt>
                <c:pt idx="170">
                  <c:v>125.88909393246701</c:v>
                </c:pt>
                <c:pt idx="171">
                  <c:v>126.307817558769</c:v>
                </c:pt>
                <c:pt idx="172">
                  <c:v>126.578715912129</c:v>
                </c:pt>
                <c:pt idx="173">
                  <c:v>127.644551884145</c:v>
                </c:pt>
                <c:pt idx="174">
                  <c:v>129.15346098088</c:v>
                </c:pt>
                <c:pt idx="175">
                  <c:v>130.09814970707799</c:v>
                </c:pt>
                <c:pt idx="176">
                  <c:v>130.21502405348301</c:v>
                </c:pt>
                <c:pt idx="177">
                  <c:v>132.01970194811901</c:v>
                </c:pt>
                <c:pt idx="178">
                  <c:v>132.87987445604099</c:v>
                </c:pt>
                <c:pt idx="179">
                  <c:v>132.98108464454199</c:v>
                </c:pt>
                <c:pt idx="180">
                  <c:v>133.09620110694499</c:v>
                </c:pt>
                <c:pt idx="181">
                  <c:v>133.11631751482599</c:v>
                </c:pt>
                <c:pt idx="182">
                  <c:v>133.544128914406</c:v>
                </c:pt>
                <c:pt idx="183">
                  <c:v>133.544128914406</c:v>
                </c:pt>
                <c:pt idx="184">
                  <c:v>134.35944643661</c:v>
                </c:pt>
                <c:pt idx="185">
                  <c:v>134.43479124343099</c:v>
                </c:pt>
                <c:pt idx="186">
                  <c:v>134.97340092505701</c:v>
                </c:pt>
                <c:pt idx="187">
                  <c:v>136.229189424021</c:v>
                </c:pt>
                <c:pt idx="188">
                  <c:v>136.493973532035</c:v>
                </c:pt>
                <c:pt idx="189">
                  <c:v>137.101646820121</c:v>
                </c:pt>
                <c:pt idx="190">
                  <c:v>137.28343808501199</c:v>
                </c:pt>
                <c:pt idx="191">
                  <c:v>138.14735183070201</c:v>
                </c:pt>
                <c:pt idx="192">
                  <c:v>138.316288414361</c:v>
                </c:pt>
                <c:pt idx="193">
                  <c:v>138.32998594101801</c:v>
                </c:pt>
                <c:pt idx="194">
                  <c:v>139.05010017746599</c:v>
                </c:pt>
                <c:pt idx="195">
                  <c:v>139.05010017746599</c:v>
                </c:pt>
                <c:pt idx="196">
                  <c:v>142.263864256153</c:v>
                </c:pt>
                <c:pt idx="197">
                  <c:v>142.54630845423699</c:v>
                </c:pt>
                <c:pt idx="198">
                  <c:v>145.799739727576</c:v>
                </c:pt>
                <c:pt idx="199">
                  <c:v>145.86862803516701</c:v>
                </c:pt>
                <c:pt idx="200">
                  <c:v>146.04466481255699</c:v>
                </c:pt>
                <c:pt idx="201">
                  <c:v>146.28551596743</c:v>
                </c:pt>
                <c:pt idx="202">
                  <c:v>147.02577656063301</c:v>
                </c:pt>
                <c:pt idx="203">
                  <c:v>147.08262395429199</c:v>
                </c:pt>
                <c:pt idx="204">
                  <c:v>147.67786109253001</c:v>
                </c:pt>
                <c:pt idx="205">
                  <c:v>148.22833194203301</c:v>
                </c:pt>
                <c:pt idx="206">
                  <c:v>148.29116102916601</c:v>
                </c:pt>
                <c:pt idx="207">
                  <c:v>148.65580848720899</c:v>
                </c:pt>
                <c:pt idx="208">
                  <c:v>149.27190016191599</c:v>
                </c:pt>
                <c:pt idx="209">
                  <c:v>149.27190016191599</c:v>
                </c:pt>
                <c:pt idx="210">
                  <c:v>149.69256148896599</c:v>
                </c:pt>
                <c:pt idx="211">
                  <c:v>150.61835352568201</c:v>
                </c:pt>
                <c:pt idx="212">
                  <c:v>150.61835352568201</c:v>
                </c:pt>
                <c:pt idx="213">
                  <c:v>150.930754948443</c:v>
                </c:pt>
                <c:pt idx="214">
                  <c:v>151.67473449718301</c:v>
                </c:pt>
                <c:pt idx="215">
                  <c:v>151.701547893303</c:v>
                </c:pt>
                <c:pt idx="216">
                  <c:v>153.195531272279</c:v>
                </c:pt>
                <c:pt idx="217">
                  <c:v>156.17286344724701</c:v>
                </c:pt>
                <c:pt idx="218">
                  <c:v>157.02803575796301</c:v>
                </c:pt>
                <c:pt idx="219">
                  <c:v>157.359540783466</c:v>
                </c:pt>
                <c:pt idx="220">
                  <c:v>158.170322617116</c:v>
                </c:pt>
                <c:pt idx="221">
                  <c:v>160.171464571228</c:v>
                </c:pt>
                <c:pt idx="222">
                  <c:v>161.23419915459999</c:v>
                </c:pt>
                <c:pt idx="223">
                  <c:v>161.53376820098001</c:v>
                </c:pt>
                <c:pt idx="224">
                  <c:v>165.01555136998999</c:v>
                </c:pt>
                <c:pt idx="225">
                  <c:v>166.564685840138</c:v>
                </c:pt>
                <c:pt idx="226">
                  <c:v>168.347119899897</c:v>
                </c:pt>
                <c:pt idx="227">
                  <c:v>168.53146329588299</c:v>
                </c:pt>
                <c:pt idx="228">
                  <c:v>169.26769096276101</c:v>
                </c:pt>
                <c:pt idx="229">
                  <c:v>169.36238844363399</c:v>
                </c:pt>
                <c:pt idx="230">
                  <c:v>169.73531971412501</c:v>
                </c:pt>
                <c:pt idx="231">
                  <c:v>169.88195294413501</c:v>
                </c:pt>
                <c:pt idx="232">
                  <c:v>172.465621752159</c:v>
                </c:pt>
                <c:pt idx="233">
                  <c:v>172.771531139069</c:v>
                </c:pt>
                <c:pt idx="234">
                  <c:v>173.00075955233601</c:v>
                </c:pt>
                <c:pt idx="235">
                  <c:v>173.72539944614701</c:v>
                </c:pt>
                <c:pt idx="236">
                  <c:v>175.11729641929699</c:v>
                </c:pt>
                <c:pt idx="237">
                  <c:v>176.51616834225001</c:v>
                </c:pt>
                <c:pt idx="238">
                  <c:v>177.369192013663</c:v>
                </c:pt>
                <c:pt idx="239">
                  <c:v>177.451800014252</c:v>
                </c:pt>
                <c:pt idx="240">
                  <c:v>180.60614835235501</c:v>
                </c:pt>
                <c:pt idx="241">
                  <c:v>180.60914763789901</c:v>
                </c:pt>
                <c:pt idx="242">
                  <c:v>181.31954823282101</c:v>
                </c:pt>
                <c:pt idx="243">
                  <c:v>181.60253405627299</c:v>
                </c:pt>
                <c:pt idx="244">
                  <c:v>181.872267720537</c:v>
                </c:pt>
                <c:pt idx="245">
                  <c:v>182.38587577486501</c:v>
                </c:pt>
                <c:pt idx="246">
                  <c:v>182.409324912763</c:v>
                </c:pt>
                <c:pt idx="247">
                  <c:v>183.59225893720901</c:v>
                </c:pt>
                <c:pt idx="248">
                  <c:v>184.18229730070701</c:v>
                </c:pt>
                <c:pt idx="249">
                  <c:v>185.551953484873</c:v>
                </c:pt>
                <c:pt idx="250">
                  <c:v>186.665097442367</c:v>
                </c:pt>
                <c:pt idx="251">
                  <c:v>187.72830140576301</c:v>
                </c:pt>
                <c:pt idx="252">
                  <c:v>187.80304090496401</c:v>
                </c:pt>
                <c:pt idx="253">
                  <c:v>189.62865585503701</c:v>
                </c:pt>
                <c:pt idx="254">
                  <c:v>189.62865585503701</c:v>
                </c:pt>
                <c:pt idx="255">
                  <c:v>190.268353465003</c:v>
                </c:pt>
                <c:pt idx="256">
                  <c:v>190.26907622888999</c:v>
                </c:pt>
                <c:pt idx="257">
                  <c:v>190.35486113506201</c:v>
                </c:pt>
                <c:pt idx="258">
                  <c:v>190.35486113506201</c:v>
                </c:pt>
                <c:pt idx="259">
                  <c:v>190.93618069815699</c:v>
                </c:pt>
                <c:pt idx="260">
                  <c:v>193.624218748846</c:v>
                </c:pt>
                <c:pt idx="261">
                  <c:v>193.964520387861</c:v>
                </c:pt>
                <c:pt idx="262">
                  <c:v>193.99867126319899</c:v>
                </c:pt>
                <c:pt idx="263">
                  <c:v>194.24940518189999</c:v>
                </c:pt>
                <c:pt idx="264">
                  <c:v>194.36369286142801</c:v>
                </c:pt>
                <c:pt idx="265">
                  <c:v>197.25143968809101</c:v>
                </c:pt>
                <c:pt idx="266">
                  <c:v>197.388643041682</c:v>
                </c:pt>
                <c:pt idx="267">
                  <c:v>197.507073741813</c:v>
                </c:pt>
                <c:pt idx="268">
                  <c:v>197.68847752326801</c:v>
                </c:pt>
                <c:pt idx="269">
                  <c:v>198.04560219729601</c:v>
                </c:pt>
                <c:pt idx="270">
                  <c:v>202.53034085692701</c:v>
                </c:pt>
                <c:pt idx="271">
                  <c:v>202.79178625315399</c:v>
                </c:pt>
                <c:pt idx="272">
                  <c:v>202.79178625315399</c:v>
                </c:pt>
                <c:pt idx="273">
                  <c:v>203.17902758735801</c:v>
                </c:pt>
                <c:pt idx="274">
                  <c:v>203.831179759272</c:v>
                </c:pt>
                <c:pt idx="275">
                  <c:v>203.87592269493601</c:v>
                </c:pt>
                <c:pt idx="276">
                  <c:v>204.47399834952401</c:v>
                </c:pt>
                <c:pt idx="277">
                  <c:v>204.725058134443</c:v>
                </c:pt>
                <c:pt idx="278">
                  <c:v>205.827780164839</c:v>
                </c:pt>
                <c:pt idx="279">
                  <c:v>207.005680483053</c:v>
                </c:pt>
                <c:pt idx="280">
                  <c:v>207.378172827866</c:v>
                </c:pt>
                <c:pt idx="281">
                  <c:v>209.232540581178</c:v>
                </c:pt>
                <c:pt idx="282">
                  <c:v>212.67859308144199</c:v>
                </c:pt>
                <c:pt idx="283">
                  <c:v>213.328463855785</c:v>
                </c:pt>
                <c:pt idx="284">
                  <c:v>213.328463855785</c:v>
                </c:pt>
                <c:pt idx="285">
                  <c:v>213.910318435248</c:v>
                </c:pt>
                <c:pt idx="286">
                  <c:v>214.627881712076</c:v>
                </c:pt>
                <c:pt idx="287">
                  <c:v>214.73389162525899</c:v>
                </c:pt>
                <c:pt idx="288">
                  <c:v>215.489964492864</c:v>
                </c:pt>
                <c:pt idx="289">
                  <c:v>218.14433603945699</c:v>
                </c:pt>
                <c:pt idx="290">
                  <c:v>218.48204199254999</c:v>
                </c:pt>
                <c:pt idx="291">
                  <c:v>218.81682015711999</c:v>
                </c:pt>
                <c:pt idx="292">
                  <c:v>219.43406379625699</c:v>
                </c:pt>
                <c:pt idx="293">
                  <c:v>219.78333837022501</c:v>
                </c:pt>
                <c:pt idx="294">
                  <c:v>221.03782945552899</c:v>
                </c:pt>
                <c:pt idx="295">
                  <c:v>221.03782945552899</c:v>
                </c:pt>
                <c:pt idx="296">
                  <c:v>221.07325821372299</c:v>
                </c:pt>
                <c:pt idx="297">
                  <c:v>222.80403985327899</c:v>
                </c:pt>
                <c:pt idx="298">
                  <c:v>223.180168694233</c:v>
                </c:pt>
                <c:pt idx="299">
                  <c:v>224.84890285542099</c:v>
                </c:pt>
                <c:pt idx="300">
                  <c:v>224.88189740030299</c:v>
                </c:pt>
                <c:pt idx="301">
                  <c:v>225.516085886659</c:v>
                </c:pt>
                <c:pt idx="302">
                  <c:v>226.12628768981099</c:v>
                </c:pt>
                <c:pt idx="303">
                  <c:v>226.27116378966801</c:v>
                </c:pt>
                <c:pt idx="304">
                  <c:v>230.790159912089</c:v>
                </c:pt>
                <c:pt idx="305">
                  <c:v>230.88773612514601</c:v>
                </c:pt>
                <c:pt idx="306">
                  <c:v>232.886031531085</c:v>
                </c:pt>
                <c:pt idx="307">
                  <c:v>233.08839286568801</c:v>
                </c:pt>
                <c:pt idx="308">
                  <c:v>234.147391580739</c:v>
                </c:pt>
                <c:pt idx="309">
                  <c:v>234.524672012818</c:v>
                </c:pt>
                <c:pt idx="310">
                  <c:v>235.64053811280201</c:v>
                </c:pt>
                <c:pt idx="311">
                  <c:v>237.68112541954201</c:v>
                </c:pt>
                <c:pt idx="312">
                  <c:v>237.68112541954201</c:v>
                </c:pt>
                <c:pt idx="313">
                  <c:v>238.07995967020099</c:v>
                </c:pt>
                <c:pt idx="314">
                  <c:v>239.316087057564</c:v>
                </c:pt>
                <c:pt idx="315">
                  <c:v>239.57919205545599</c:v>
                </c:pt>
                <c:pt idx="316">
                  <c:v>241.71505542763799</c:v>
                </c:pt>
                <c:pt idx="317">
                  <c:v>242.58419136083</c:v>
                </c:pt>
                <c:pt idx="318">
                  <c:v>245.19031094139399</c:v>
                </c:pt>
                <c:pt idx="319">
                  <c:v>245.58090782761801</c:v>
                </c:pt>
                <c:pt idx="320">
                  <c:v>246.94623379594501</c:v>
                </c:pt>
                <c:pt idx="321">
                  <c:v>247.61827629598</c:v>
                </c:pt>
                <c:pt idx="322">
                  <c:v>249.59631590997699</c:v>
                </c:pt>
                <c:pt idx="323">
                  <c:v>250.100909394903</c:v>
                </c:pt>
                <c:pt idx="324">
                  <c:v>250.87799993015301</c:v>
                </c:pt>
                <c:pt idx="325">
                  <c:v>251.68185866074899</c:v>
                </c:pt>
                <c:pt idx="326">
                  <c:v>253.25977803653899</c:v>
                </c:pt>
                <c:pt idx="327">
                  <c:v>253.501083087902</c:v>
                </c:pt>
                <c:pt idx="328">
                  <c:v>253.91383790309001</c:v>
                </c:pt>
                <c:pt idx="329">
                  <c:v>257.51303676905798</c:v>
                </c:pt>
                <c:pt idx="330">
                  <c:v>259.715874958337</c:v>
                </c:pt>
                <c:pt idx="331">
                  <c:v>259.911952905384</c:v>
                </c:pt>
                <c:pt idx="332">
                  <c:v>261.60238115680897</c:v>
                </c:pt>
                <c:pt idx="333">
                  <c:v>265.37141975989999</c:v>
                </c:pt>
                <c:pt idx="334">
                  <c:v>268.59751042534498</c:v>
                </c:pt>
                <c:pt idx="335">
                  <c:v>269.13875020677801</c:v>
                </c:pt>
                <c:pt idx="336">
                  <c:v>269.24539712541701</c:v>
                </c:pt>
                <c:pt idx="337">
                  <c:v>271.63173499798</c:v>
                </c:pt>
                <c:pt idx="338">
                  <c:v>271.65201241250497</c:v>
                </c:pt>
                <c:pt idx="339">
                  <c:v>271.917216763368</c:v>
                </c:pt>
                <c:pt idx="340">
                  <c:v>272.11833219748002</c:v>
                </c:pt>
                <c:pt idx="341">
                  <c:v>272.18095895693199</c:v>
                </c:pt>
                <c:pt idx="342">
                  <c:v>276.05664391745103</c:v>
                </c:pt>
                <c:pt idx="343">
                  <c:v>277.13199597127402</c:v>
                </c:pt>
                <c:pt idx="344">
                  <c:v>280.07143037060098</c:v>
                </c:pt>
                <c:pt idx="345">
                  <c:v>284.81774690597501</c:v>
                </c:pt>
                <c:pt idx="346">
                  <c:v>289.86763067501101</c:v>
                </c:pt>
                <c:pt idx="347">
                  <c:v>290.81372134969001</c:v>
                </c:pt>
                <c:pt idx="348">
                  <c:v>290.91124140677903</c:v>
                </c:pt>
                <c:pt idx="349">
                  <c:v>293.36113798982001</c:v>
                </c:pt>
                <c:pt idx="350">
                  <c:v>294.366741907196</c:v>
                </c:pt>
                <c:pt idx="351">
                  <c:v>296.79110158725501</c:v>
                </c:pt>
                <c:pt idx="352">
                  <c:v>298.53268723622602</c:v>
                </c:pt>
                <c:pt idx="353">
                  <c:v>300.445188329411</c:v>
                </c:pt>
                <c:pt idx="354">
                  <c:v>300.94453655128899</c:v>
                </c:pt>
                <c:pt idx="355">
                  <c:v>300.94453655128899</c:v>
                </c:pt>
                <c:pt idx="356">
                  <c:v>305.29965598927498</c:v>
                </c:pt>
                <c:pt idx="357">
                  <c:v>305.79930786629899</c:v>
                </c:pt>
                <c:pt idx="358">
                  <c:v>309.55512430797597</c:v>
                </c:pt>
                <c:pt idx="359">
                  <c:v>309.55512430797597</c:v>
                </c:pt>
                <c:pt idx="360">
                  <c:v>313.37087238168903</c:v>
                </c:pt>
                <c:pt idx="361">
                  <c:v>313.91008139418602</c:v>
                </c:pt>
                <c:pt idx="362">
                  <c:v>317.95903511556901</c:v>
                </c:pt>
                <c:pt idx="363">
                  <c:v>320.213982288767</c:v>
                </c:pt>
                <c:pt idx="364">
                  <c:v>320.30421464202698</c:v>
                </c:pt>
                <c:pt idx="365">
                  <c:v>328.05657626526897</c:v>
                </c:pt>
                <c:pt idx="366">
                  <c:v>328.85310978763101</c:v>
                </c:pt>
                <c:pt idx="367">
                  <c:v>330.398541553852</c:v>
                </c:pt>
                <c:pt idx="368">
                  <c:v>330.398541553852</c:v>
                </c:pt>
                <c:pt idx="369">
                  <c:v>332.467204997024</c:v>
                </c:pt>
                <c:pt idx="370">
                  <c:v>333.00279158000501</c:v>
                </c:pt>
                <c:pt idx="371">
                  <c:v>335.483358640858</c:v>
                </c:pt>
                <c:pt idx="372">
                  <c:v>336.89813066767402</c:v>
                </c:pt>
                <c:pt idx="373">
                  <c:v>336.89813066767402</c:v>
                </c:pt>
                <c:pt idx="374">
                  <c:v>341.15948973662501</c:v>
                </c:pt>
                <c:pt idx="375">
                  <c:v>344.47841979589202</c:v>
                </c:pt>
                <c:pt idx="376">
                  <c:v>353.94430516775202</c:v>
                </c:pt>
                <c:pt idx="377">
                  <c:v>354.87290891108199</c:v>
                </c:pt>
                <c:pt idx="378">
                  <c:v>355.95003478588501</c:v>
                </c:pt>
                <c:pt idx="379">
                  <c:v>356.00045484232697</c:v>
                </c:pt>
                <c:pt idx="380">
                  <c:v>356.85257092728602</c:v>
                </c:pt>
                <c:pt idx="381">
                  <c:v>357.180016783952</c:v>
                </c:pt>
                <c:pt idx="382">
                  <c:v>359.54181990715898</c:v>
                </c:pt>
                <c:pt idx="383">
                  <c:v>359.54181990715898</c:v>
                </c:pt>
                <c:pt idx="384">
                  <c:v>361.33338164147602</c:v>
                </c:pt>
                <c:pt idx="385">
                  <c:v>362.35046873656302</c:v>
                </c:pt>
                <c:pt idx="386">
                  <c:v>367.05249501133</c:v>
                </c:pt>
                <c:pt idx="387">
                  <c:v>367.361107709088</c:v>
                </c:pt>
                <c:pt idx="388">
                  <c:v>368.88212403333802</c:v>
                </c:pt>
                <c:pt idx="389">
                  <c:v>371.68604147914999</c:v>
                </c:pt>
                <c:pt idx="390">
                  <c:v>374.17766968751602</c:v>
                </c:pt>
                <c:pt idx="391">
                  <c:v>375.07098638969501</c:v>
                </c:pt>
                <c:pt idx="392">
                  <c:v>378.34588913160502</c:v>
                </c:pt>
                <c:pt idx="393">
                  <c:v>379.849844764306</c:v>
                </c:pt>
                <c:pt idx="394">
                  <c:v>390.45970871070801</c:v>
                </c:pt>
                <c:pt idx="395">
                  <c:v>395.36289956851499</c:v>
                </c:pt>
                <c:pt idx="396">
                  <c:v>395.68273875796399</c:v>
                </c:pt>
                <c:pt idx="397">
                  <c:v>396.66466127867699</c:v>
                </c:pt>
                <c:pt idx="398">
                  <c:v>399.19950218434298</c:v>
                </c:pt>
                <c:pt idx="399">
                  <c:v>403.049923181542</c:v>
                </c:pt>
                <c:pt idx="400">
                  <c:v>409.15581505318198</c:v>
                </c:pt>
                <c:pt idx="401">
                  <c:v>410.67415658377598</c:v>
                </c:pt>
                <c:pt idx="402">
                  <c:v>412.47787487859398</c:v>
                </c:pt>
                <c:pt idx="403">
                  <c:v>412.47787487859398</c:v>
                </c:pt>
                <c:pt idx="404">
                  <c:v>416.197973458977</c:v>
                </c:pt>
                <c:pt idx="405">
                  <c:v>417.855893618241</c:v>
                </c:pt>
                <c:pt idx="406">
                  <c:v>424.26680114815503</c:v>
                </c:pt>
                <c:pt idx="407">
                  <c:v>426.49139005087801</c:v>
                </c:pt>
                <c:pt idx="408">
                  <c:v>427.94102112725199</c:v>
                </c:pt>
                <c:pt idx="409">
                  <c:v>430.85718377214403</c:v>
                </c:pt>
                <c:pt idx="410">
                  <c:v>434.61506672297401</c:v>
                </c:pt>
                <c:pt idx="411">
                  <c:v>437.969447923639</c:v>
                </c:pt>
                <c:pt idx="412">
                  <c:v>439.63136531219999</c:v>
                </c:pt>
                <c:pt idx="413">
                  <c:v>440.62376829598298</c:v>
                </c:pt>
                <c:pt idx="414">
                  <c:v>442.88515491515</c:v>
                </c:pt>
                <c:pt idx="415">
                  <c:v>446.88965805216901</c:v>
                </c:pt>
                <c:pt idx="416">
                  <c:v>447.904881082332</c:v>
                </c:pt>
                <c:pt idx="417">
                  <c:v>454.45018286679698</c:v>
                </c:pt>
                <c:pt idx="418">
                  <c:v>456.044071691787</c:v>
                </c:pt>
                <c:pt idx="419">
                  <c:v>457.023758729311</c:v>
                </c:pt>
                <c:pt idx="420">
                  <c:v>460.03435273605203</c:v>
                </c:pt>
                <c:pt idx="421">
                  <c:v>473.49830269596902</c:v>
                </c:pt>
                <c:pt idx="422">
                  <c:v>474.651163190011</c:v>
                </c:pt>
                <c:pt idx="423">
                  <c:v>474.66625378422901</c:v>
                </c:pt>
                <c:pt idx="424">
                  <c:v>475.46332796154201</c:v>
                </c:pt>
                <c:pt idx="425">
                  <c:v>476.07432231870598</c:v>
                </c:pt>
                <c:pt idx="426">
                  <c:v>476.59452943200898</c:v>
                </c:pt>
                <c:pt idx="427">
                  <c:v>479.504767309616</c:v>
                </c:pt>
                <c:pt idx="428">
                  <c:v>480.488337598275</c:v>
                </c:pt>
                <c:pt idx="429">
                  <c:v>481.15244657107201</c:v>
                </c:pt>
                <c:pt idx="430">
                  <c:v>482.23746415324598</c:v>
                </c:pt>
                <c:pt idx="431">
                  <c:v>490.61553200398998</c:v>
                </c:pt>
                <c:pt idx="432">
                  <c:v>490.99759636222598</c:v>
                </c:pt>
                <c:pt idx="433">
                  <c:v>492.417173781771</c:v>
                </c:pt>
                <c:pt idx="434">
                  <c:v>498.48740520061699</c:v>
                </c:pt>
                <c:pt idx="435">
                  <c:v>511.18133214281698</c:v>
                </c:pt>
                <c:pt idx="436">
                  <c:v>516.09348887091903</c:v>
                </c:pt>
                <c:pt idx="437">
                  <c:v>522.24664873965003</c:v>
                </c:pt>
                <c:pt idx="438">
                  <c:v>523.93083216187301</c:v>
                </c:pt>
                <c:pt idx="439">
                  <c:v>534.32740251160897</c:v>
                </c:pt>
                <c:pt idx="440">
                  <c:v>552.17217262614997</c:v>
                </c:pt>
                <c:pt idx="441">
                  <c:v>566.30624598361499</c:v>
                </c:pt>
                <c:pt idx="442">
                  <c:v>572.97483081699102</c:v>
                </c:pt>
                <c:pt idx="443">
                  <c:v>574.60698641475699</c:v>
                </c:pt>
                <c:pt idx="444">
                  <c:v>597.74136479572996</c:v>
                </c:pt>
                <c:pt idx="445">
                  <c:v>633.50849271519496</c:v>
                </c:pt>
                <c:pt idx="446">
                  <c:v>637.90610744410299</c:v>
                </c:pt>
                <c:pt idx="447">
                  <c:v>655.37593521885196</c:v>
                </c:pt>
                <c:pt idx="448">
                  <c:v>692.06067669741299</c:v>
                </c:pt>
                <c:pt idx="449">
                  <c:v>724.52144573480098</c:v>
                </c:pt>
                <c:pt idx="450">
                  <c:v>728.00887478434299</c:v>
                </c:pt>
                <c:pt idx="451">
                  <c:v>734.725621313646</c:v>
                </c:pt>
                <c:pt idx="452">
                  <c:v>748.60785451964898</c:v>
                </c:pt>
                <c:pt idx="453">
                  <c:v>755.97331455819301</c:v>
                </c:pt>
                <c:pt idx="454">
                  <c:v>761.20131189019298</c:v>
                </c:pt>
                <c:pt idx="455">
                  <c:v>793.56621660617702</c:v>
                </c:pt>
                <c:pt idx="456">
                  <c:v>830.69731812475698</c:v>
                </c:pt>
                <c:pt idx="457">
                  <c:v>901.28757148781006</c:v>
                </c:pt>
                <c:pt idx="458">
                  <c:v>920.35063342383899</c:v>
                </c:pt>
                <c:pt idx="459">
                  <c:v>944.597833946935</c:v>
                </c:pt>
                <c:pt idx="460">
                  <c:v>955.81108948003498</c:v>
                </c:pt>
                <c:pt idx="461">
                  <c:v>966.09992768935604</c:v>
                </c:pt>
                <c:pt idx="462">
                  <c:v>1008.29906206792</c:v>
                </c:pt>
                <c:pt idx="463">
                  <c:v>1018.07031401617</c:v>
                </c:pt>
                <c:pt idx="464">
                  <c:v>1021.32367010138</c:v>
                </c:pt>
                <c:pt idx="465">
                  <c:v>1032.2604500231901</c:v>
                </c:pt>
                <c:pt idx="466">
                  <c:v>1042.02298908178</c:v>
                </c:pt>
                <c:pt idx="467">
                  <c:v>1086.3263539673001</c:v>
                </c:pt>
                <c:pt idx="468">
                  <c:v>1104.06744951101</c:v>
                </c:pt>
                <c:pt idx="469">
                  <c:v>1109.30916456048</c:v>
                </c:pt>
                <c:pt idx="470">
                  <c:v>1145.75598897494</c:v>
                </c:pt>
                <c:pt idx="471">
                  <c:v>1316.5595989963899</c:v>
                </c:pt>
                <c:pt idx="472">
                  <c:v>1334.8856093885099</c:v>
                </c:pt>
                <c:pt idx="473">
                  <c:v>1525.79979397227</c:v>
                </c:pt>
                <c:pt idx="474">
                  <c:v>1617.2447628029499</c:v>
                </c:pt>
                <c:pt idx="475">
                  <c:v>1823.2816269001601</c:v>
                </c:pt>
                <c:pt idx="476">
                  <c:v>1845.15955794622</c:v>
                </c:pt>
                <c:pt idx="477">
                  <c:v>2010.5354149142699</c:v>
                </c:pt>
                <c:pt idx="478">
                  <c:v>2117.7088528402701</c:v>
                </c:pt>
                <c:pt idx="479">
                  <c:v>2190.23044781308</c:v>
                </c:pt>
                <c:pt idx="480">
                  <c:v>2263.0148101145701</c:v>
                </c:pt>
                <c:pt idx="481">
                  <c:v>2468.2675398517099</c:v>
                </c:pt>
                <c:pt idx="482">
                  <c:v>2468.2927594182702</c:v>
                </c:pt>
                <c:pt idx="483">
                  <c:v>2746.3257732185598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D7B-47D4-9E35-E36F0D73E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0570520"/>
        <c:axId val="430577080"/>
      </c:lineChart>
      <c:catAx>
        <c:axId val="4305705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Munition piles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30577080"/>
        <c:crosses val="autoZero"/>
        <c:auto val="1"/>
        <c:lblAlgn val="ctr"/>
        <c:lblOffset val="100"/>
        <c:noMultiLvlLbl val="0"/>
      </c:catAx>
      <c:valAx>
        <c:axId val="430577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k-distance to closest</a:t>
                </a:r>
                <a:r>
                  <a:rPr lang="de-DE" baseline="0"/>
                  <a:t> pile</a:t>
                </a:r>
                <a:r>
                  <a:rPr lang="de-DE"/>
                  <a:t>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30570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_xlchart.v1.24</cx:f>
      </cx:numDim>
    </cx:data>
    <cx:data id="1">
      <cx:numDim type="val">
        <cx:f>_xlchart.v1.25</cx:f>
      </cx:numDim>
    </cx:data>
    <cx:data id="2">
      <cx:numDim type="val">
        <cx:f>_xlchart.v1.26</cx:f>
      </cx:numDim>
    </cx:data>
    <cx:data id="3">
      <cx:numDim type="val">
        <cx:f>_xlchart.v1.27</cx:f>
      </cx:numDim>
    </cx:data>
    <cx:data id="4">
      <cx:numDim type="val">
        <cx:f>_xlchart.v1.28</cx:f>
      </cx:numDim>
    </cx:data>
    <cx:data id="5">
      <cx:numDim type="val">
        <cx:f>_xlchart.v1.29</cx:f>
      </cx:numDim>
    </cx:data>
  </cx:chartData>
  <cx:chart>
    <cx:title pos="t" align="ctr" overlay="0">
      <cx:tx>
        <cx:txData>
          <cx:v>(f) All vessels</cx:v>
        </cx:txData>
      </cx:tx>
      <cx:txPr>
        <a:bodyPr vertOverflow="overflow" horzOverflow="overflow" wrap="square" lIns="0" tIns="0" rIns="0" bIns="0"/>
        <a:lstStyle/>
        <a:p>
          <a:pPr algn="ctr" rtl="0">
            <a:defRPr sz="1400" b="0">
              <a:solidFill>
                <a:sysClr val="windowText" lastClr="000000"/>
              </a:solidFill>
              <a:latin typeface="Arial" panose="020B0604020202020204" pitchFamily="34" charset="0"/>
              <a:ea typeface="Arial" panose="020B0604020202020204" pitchFamily="34" charset="0"/>
              <a:cs typeface="Arial" panose="020B0604020202020204" pitchFamily="34" charset="0"/>
            </a:defRPr>
          </a:pPr>
          <a:r>
            <a:rPr lang="de-DE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(f) All vessels</a:t>
          </a:r>
        </a:p>
      </cx:txPr>
    </cx:title>
    <cx:plotArea>
      <cx:plotAreaRegion>
        <cx:series layoutId="boxWhisker" uniqueId="{DCB26F79-EA77-4014-876D-80666AB2A1C4}" formatIdx="1">
          <cx:tx>
            <cx:txData>
              <cx:f/>
              <cx:v>1</cx:v>
            </cx:txData>
          </cx:tx>
          <cx:spPr>
            <a:solidFill>
              <a:srgbClr val="762A83"/>
            </a:solidFill>
            <a:ln w="6350">
              <a:solidFill>
                <a:schemeClr val="tx1"/>
              </a:solidFill>
            </a:ln>
          </cx:spPr>
          <cx:dataId val="0"/>
          <cx:layoutPr>
            <cx:visibility meanLine="0" meanMarker="1" nonoutliers="0" outliers="0"/>
            <cx:statistics quartileMethod="exclusive"/>
          </cx:layoutPr>
        </cx:series>
        <cx:series layoutId="boxWhisker" uniqueId="{E92687B7-8370-4320-8EC4-26A95CDC5C40}" formatIdx="2">
          <cx:tx>
            <cx:txData>
              <cx:f/>
              <cx:v>2</cx:v>
            </cx:txData>
          </cx:tx>
          <cx:spPr>
            <a:solidFill>
              <a:srgbClr val="AF8DC3"/>
            </a:solidFill>
            <a:ln w="6350">
              <a:solidFill>
                <a:schemeClr val="tx1"/>
              </a:solidFill>
            </a:ln>
          </cx:spPr>
          <cx:dataId val="1"/>
          <cx:layoutPr>
            <cx:visibility meanLine="0" meanMarker="1" nonoutliers="0" outliers="0"/>
            <cx:statistics quartileMethod="exclusive"/>
          </cx:layoutPr>
        </cx:series>
        <cx:series layoutId="boxWhisker" uniqueId="{6A8DB064-F04F-491A-A110-5D474CF349A9}" formatIdx="3">
          <cx:tx>
            <cx:txData>
              <cx:f/>
              <cx:v>3</cx:v>
            </cx:txData>
          </cx:tx>
          <cx:spPr>
            <a:solidFill>
              <a:srgbClr val="7FBF7B"/>
            </a:solidFill>
            <a:ln w="6350">
              <a:solidFill>
                <a:schemeClr val="tx1"/>
              </a:solidFill>
            </a:ln>
          </cx:spPr>
          <cx:dataId val="2"/>
          <cx:layoutPr>
            <cx:visibility meanLine="0" meanMarker="1" nonoutliers="0" outliers="0"/>
            <cx:statistics quartileMethod="exclusive"/>
          </cx:layoutPr>
        </cx:series>
        <cx:series layoutId="boxWhisker" uniqueId="{04876888-2B3A-406A-9116-CCD9ECE3A017}" formatIdx="4">
          <cx:tx>
            <cx:txData>
              <cx:f/>
              <cx:v>4</cx:v>
            </cx:txData>
          </cx:tx>
          <cx:spPr>
            <a:solidFill>
              <a:srgbClr val="1B7837"/>
            </a:solidFill>
            <a:ln w="6350">
              <a:solidFill>
                <a:schemeClr val="tx1"/>
              </a:solidFill>
            </a:ln>
          </cx:spPr>
          <cx:dataId val="3"/>
          <cx:layoutPr>
            <cx:visibility meanLine="0" meanMarker="1" nonoutliers="0" outliers="0"/>
            <cx:statistics quartileMethod="exclusive"/>
          </cx:layoutPr>
        </cx:series>
        <cx:series layoutId="boxWhisker" uniqueId="{CFDDB9E6-C262-4317-B669-4662370FD63D}" formatIdx="5">
          <cx:tx>
            <cx:txData>
              <cx:f/>
              <cx:v>5</cx:v>
            </cx:txData>
          </cx:tx>
          <cx:spPr>
            <a:solidFill>
              <a:srgbClr val="EF8A62"/>
            </a:solidFill>
            <a:ln w="6350">
              <a:solidFill>
                <a:schemeClr val="tx1"/>
              </a:solidFill>
            </a:ln>
          </cx:spPr>
          <cx:dataId val="4"/>
          <cx:layoutPr>
            <cx:visibility meanLine="0" meanMarker="1" nonoutliers="0" outliers="0"/>
            <cx:statistics quartileMethod="exclusive"/>
          </cx:layoutPr>
        </cx:series>
        <cx:series layoutId="boxWhisker" uniqueId="{80751DC7-1623-4224-B5DB-D2C34AED5625}" formatIdx="6">
          <cx:tx>
            <cx:txData>
              <cx:f/>
              <cx:v>6</cx:v>
            </cx:txData>
          </cx:tx>
          <cx:spPr>
            <a:solidFill>
              <a:srgbClr val="FDDBDB"/>
            </a:solidFill>
            <a:ln w="6350">
              <a:solidFill>
                <a:schemeClr val="tx1"/>
              </a:solidFill>
            </a:ln>
          </cx:spPr>
          <cx:dataId val="5"/>
          <cx:layoutPr>
            <cx:visibility meanLine="0" meanMarker="1" nonoutliers="0" outliers="0"/>
            <cx:statistics quartileMethod="exclusive"/>
          </cx:layoutPr>
        </cx:series>
      </cx:plotAreaRegion>
      <cx:axis id="0" hidden="1">
        <cx:catScaling gapWidth="0.150000006"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>
                <a:solidFill>
                  <a:sysClr val="windowText" lastClr="000000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de-DE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  <cx:axis id="1">
        <cx:valScaling max="6000"/>
        <cx:title>
          <cx:tx>
            <cx:txData>
              <cx:v>Traffic Density</cx:v>
            </cx:txData>
          </cx:tx>
          <cx:txPr>
            <a:bodyPr vertOverflow="overflow" horzOverflow="overflow" wrap="square" lIns="0" tIns="0" rIns="0" bIns="0"/>
            <a:lstStyle/>
            <a:p>
              <a:pPr algn="ctr" rtl="0">
                <a:defRPr sz="1000" b="0">
                  <a:solidFill>
                    <a:sysClr val="windowText" lastClr="000000"/>
                  </a:solidFill>
                  <a:latin typeface="Arial" panose="020B0604020202020204" pitchFamily="34" charset="0"/>
                  <a:ea typeface="Arial" panose="020B0604020202020204" pitchFamily="34" charset="0"/>
                  <a:cs typeface="Arial" panose="020B0604020202020204" pitchFamily="34" charset="0"/>
                </a:defRPr>
              </a:pPr>
              <a:r>
                <a:rPr lang="de-DE" sz="10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Traffic Density</a:t>
              </a:r>
            </a:p>
          </cx:txPr>
        </cx:title>
        <cx:majorGridlines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>
                <a:solidFill>
                  <a:sysClr val="windowText" lastClr="000000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de-DE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</cx:plotArea>
  </cx:chart>
  <cx:spPr>
    <a:noFill/>
    <a:ln>
      <a:solidFill>
        <a:schemeClr val="tx1"/>
      </a:solidFill>
    </a:ln>
  </cx:spPr>
  <cx:printSettings>
    <cx:headerFooter alignWithMargins="1" differentOddEven="0" differentFirst="0"/>
    <cx:pageMargins l="0.69999999999999996" r="0.69999999999999996" t="0.78740157499999996" b="0.78740157499999996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_xlchart.v1.18</cx:f>
      </cx:numDim>
    </cx:data>
    <cx:data id="1">
      <cx:numDim type="val">
        <cx:f>_xlchart.v1.19</cx:f>
      </cx:numDim>
    </cx:data>
    <cx:data id="2">
      <cx:numDim type="val">
        <cx:f>_xlchart.v1.20</cx:f>
      </cx:numDim>
    </cx:data>
    <cx:data id="3">
      <cx:numDim type="val">
        <cx:f>_xlchart.v1.21</cx:f>
      </cx:numDim>
    </cx:data>
    <cx:data id="4">
      <cx:numDim type="val">
        <cx:f>_xlchart.v1.22</cx:f>
      </cx:numDim>
    </cx:data>
    <cx:data id="5">
      <cx:numDim type="val">
        <cx:f>_xlchart.v1.23</cx:f>
      </cx:numDim>
    </cx:data>
  </cx:chartData>
  <cx:chart>
    <cx:title pos="t" align="ctr" overlay="0">
      <cx:tx>
        <cx:txData>
          <cx:v>(c) Passenger vessels</cx:v>
        </cx:txData>
      </cx:tx>
      <cx:txPr>
        <a:bodyPr vertOverflow="overflow" horzOverflow="overflow" wrap="square" lIns="0" tIns="0" rIns="0" bIns="0"/>
        <a:lstStyle/>
        <a:p>
          <a:pPr algn="ctr" rtl="0">
            <a:defRPr sz="1400" b="0">
              <a:solidFill>
                <a:sysClr val="windowText" lastClr="000000"/>
              </a:solidFill>
              <a:latin typeface="Arial" panose="020B0604020202020204" pitchFamily="34" charset="0"/>
              <a:ea typeface="Arial" panose="020B0604020202020204" pitchFamily="34" charset="0"/>
              <a:cs typeface="Arial" panose="020B0604020202020204" pitchFamily="34" charset="0"/>
            </a:defRPr>
          </a:pPr>
          <a:r>
            <a:rPr lang="de-DE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(c) Passenger vessels</a:t>
          </a:r>
        </a:p>
      </cx:txPr>
    </cx:title>
    <cx:plotArea>
      <cx:plotAreaRegion>
        <cx:series layoutId="boxWhisker" uniqueId="{DCB26F79-EA77-4014-876D-80666AB2A1C4}" formatIdx="1">
          <cx:tx>
            <cx:txData>
              <cx:f/>
              <cx:v>1 (Kbh)</cx:v>
            </cx:txData>
          </cx:tx>
          <cx:spPr>
            <a:solidFill>
              <a:srgbClr val="762A83"/>
            </a:solidFill>
            <a:ln w="6350">
              <a:solidFill>
                <a:schemeClr val="tx1"/>
              </a:solidFill>
            </a:ln>
          </cx:spPr>
          <cx:dataId val="0"/>
          <cx:layoutPr>
            <cx:visibility meanLine="0" meanMarker="1" nonoutliers="0" outliers="0"/>
            <cx:statistics quartileMethod="exclusive"/>
          </cx:layoutPr>
        </cx:series>
        <cx:series layoutId="boxWhisker" uniqueId="{E92687B7-8370-4320-8EC4-26A95CDC5C40}" formatIdx="2">
          <cx:tx>
            <cx:txData>
              <cx:f/>
              <cx:v>2 (Kbh)</cx:v>
            </cx:txData>
          </cx:tx>
          <cx:spPr>
            <a:solidFill>
              <a:srgbClr val="AF8DC3"/>
            </a:solidFill>
            <a:ln w="6350">
              <a:solidFill>
                <a:schemeClr val="tx1"/>
              </a:solidFill>
            </a:ln>
          </cx:spPr>
          <cx:dataId val="1"/>
          <cx:layoutPr>
            <cx:visibility meanLine="0" meanMarker="1" nonoutliers="0" outliers="0"/>
            <cx:statistics quartileMethod="exclusive"/>
          </cx:layoutPr>
        </cx:series>
        <cx:series layoutId="boxWhisker" uniqueId="{6A8DB064-F04F-491A-A110-5D474CF349A9}" formatIdx="3">
          <cx:tx>
            <cx:txData>
              <cx:f/>
              <cx:v>3 (Haf)</cx:v>
            </cx:txData>
          </cx:tx>
          <cx:spPr>
            <a:solidFill>
              <a:srgbClr val="7FBF7B"/>
            </a:solidFill>
            <a:ln w="6350">
              <a:solidFill>
                <a:schemeClr val="tx1"/>
              </a:solidFill>
            </a:ln>
          </cx:spPr>
          <cx:dataId val="2"/>
          <cx:layoutPr>
            <cx:visibility meanLine="0" meanMarker="1" nonoutliers="0" outliers="0"/>
            <cx:statistics quartileMethod="exclusive"/>
          </cx:layoutPr>
        </cx:series>
        <cx:series layoutId="boxWhisker" uniqueId="{04876888-2B3A-406A-9116-CCD9ECE3A017}" formatIdx="4">
          <cx:tx>
            <cx:txData>
              <cx:f/>
              <cx:v>4 (Pzh)</cx:v>
            </cx:txData>
          </cx:tx>
          <cx:spPr>
            <a:solidFill>
              <a:srgbClr val="1B7837"/>
            </a:solidFill>
            <a:ln w="6350">
              <a:solidFill>
                <a:schemeClr val="tx1"/>
              </a:solidFill>
            </a:ln>
          </cx:spPr>
          <cx:dataId val="3"/>
          <cx:layoutPr>
            <cx:visibility meanLine="0" meanMarker="1" nonoutliers="0" outliers="0"/>
            <cx:statistics quartileMethod="exclusive"/>
          </cx:layoutPr>
        </cx:series>
        <cx:series layoutId="boxWhisker" uniqueId="{CFDDB9E6-C262-4317-B669-4662370FD63D}" formatIdx="5">
          <cx:tx>
            <cx:txData>
              <cx:f/>
              <cx:v>5 (Pzh)</cx:v>
            </cx:txData>
          </cx:tx>
          <cx:spPr>
            <a:solidFill>
              <a:srgbClr val="EF8A62"/>
            </a:solidFill>
            <a:ln w="6350">
              <a:solidFill>
                <a:schemeClr val="tx1"/>
              </a:solidFill>
            </a:ln>
          </cx:spPr>
          <cx:dataId val="4"/>
          <cx:layoutPr>
            <cx:visibility meanLine="0" meanMarker="1" nonoutliers="0" outliers="0"/>
            <cx:statistics quartileMethod="exclusive"/>
          </cx:layoutPr>
        </cx:series>
        <cx:series layoutId="boxWhisker" uniqueId="{80751DC7-1623-4224-B5DB-D2C34AED5625}" formatIdx="6">
          <cx:tx>
            <cx:txData>
              <cx:f/>
              <cx:v>6 (Pzh)</cx:v>
            </cx:txData>
          </cx:tx>
          <cx:spPr>
            <a:solidFill>
              <a:srgbClr val="FDDBDB"/>
            </a:solidFill>
            <a:ln w="6350">
              <a:solidFill>
                <a:schemeClr val="tx1"/>
              </a:solidFill>
            </a:ln>
          </cx:spPr>
          <cx:dataId val="5"/>
          <cx:layoutPr>
            <cx:visibility meanLine="0" meanMarker="1" nonoutliers="0" outliers="0"/>
            <cx:statistics quartileMethod="exclusive"/>
          </cx:layoutPr>
        </cx:series>
      </cx:plotAreaRegion>
      <cx:axis id="0" hidden="1">
        <cx:catScaling gapWidth="0.150000006"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>
                <a:solidFill>
                  <a:sysClr val="windowText" lastClr="000000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de-DE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  <cx:axis id="1">
        <cx:valScaling max="4500"/>
        <cx:title>
          <cx:tx>
            <cx:txData>
              <cx:v>Traffic Density</cx:v>
            </cx:txData>
          </cx:tx>
          <cx:txPr>
            <a:bodyPr vertOverflow="overflow" horzOverflow="overflow" wrap="square" lIns="0" tIns="0" rIns="0" bIns="0"/>
            <a:lstStyle/>
            <a:p>
              <a:pPr algn="ctr" rtl="0">
                <a:defRPr sz="1000" b="0">
                  <a:solidFill>
                    <a:sysClr val="windowText" lastClr="000000"/>
                  </a:solidFill>
                  <a:latin typeface="Arial" panose="020B0604020202020204" pitchFamily="34" charset="0"/>
                  <a:ea typeface="Arial" panose="020B0604020202020204" pitchFamily="34" charset="0"/>
                  <a:cs typeface="Arial" panose="020B0604020202020204" pitchFamily="34" charset="0"/>
                </a:defRPr>
              </a:pPr>
              <a:r>
                <a:rPr lang="de-DE" sz="10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Traffic Density</a:t>
              </a:r>
            </a:p>
          </cx:txPr>
        </cx:title>
        <cx:majorGridlines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>
                <a:solidFill>
                  <a:sysClr val="windowText" lastClr="000000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de-DE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</cx:plotArea>
    <cx:legend pos="t" align="ctr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>
              <a:solidFill>
                <a:sysClr val="windowText" lastClr="000000"/>
              </a:solidFill>
              <a:latin typeface="Arial" panose="020B0604020202020204" pitchFamily="34" charset="0"/>
              <a:ea typeface="Arial" panose="020B0604020202020204" pitchFamily="34" charset="0"/>
              <a:cs typeface="Arial" panose="020B0604020202020204" pitchFamily="34" charset="0"/>
            </a:defRPr>
          </a:pPr>
          <a:endParaRPr lang="de-DE" sz="900" b="0" i="0" u="none" strike="noStrike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</cx:txPr>
    </cx:legend>
  </cx:chart>
  <cx:spPr>
    <a:noFill/>
    <a:ln>
      <a:solidFill>
        <a:schemeClr val="tx1"/>
      </a:solidFill>
    </a:ln>
  </cx:spPr>
  <cx:printSettings>
    <cx:headerFooter alignWithMargins="1" differentOddEven="0" differentFirst="0"/>
    <cx:pageMargins l="0.69999999999999996" r="0.69999999999999996" t="0.78740157499999996" b="0.78740157499999996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_xlchart.v1.30</cx:f>
      </cx:numDim>
    </cx:data>
    <cx:data id="1">
      <cx:numDim type="val">
        <cx:f>_xlchart.v1.31</cx:f>
      </cx:numDim>
    </cx:data>
    <cx:data id="2">
      <cx:numDim type="val">
        <cx:f>_xlchart.v1.32</cx:f>
      </cx:numDim>
    </cx:data>
    <cx:data id="3">
      <cx:numDim type="val">
        <cx:f>_xlchart.v1.33</cx:f>
      </cx:numDim>
    </cx:data>
    <cx:data id="4">
      <cx:numDim type="val">
        <cx:f>_xlchart.v1.34</cx:f>
      </cx:numDim>
    </cx:data>
    <cx:data id="5">
      <cx:numDim type="val">
        <cx:f>_xlchart.v1.35</cx:f>
      </cx:numDim>
    </cx:data>
  </cx:chartData>
  <cx:chart>
    <cx:title pos="t" align="ctr" overlay="0">
      <cx:tx>
        <cx:txData>
          <cx:v>Non-passenger vessels</cx:v>
        </cx:txData>
      </cx:tx>
      <cx:txPr>
        <a:bodyPr vertOverflow="overflow" horzOverflow="overflow" wrap="square" lIns="0" tIns="0" rIns="0" bIns="0"/>
        <a:lstStyle/>
        <a:p>
          <a:pPr algn="ctr" rtl="0">
            <a:defRPr sz="1400" b="0">
              <a:solidFill>
                <a:sysClr val="windowText" lastClr="000000"/>
              </a:solidFill>
              <a:latin typeface="Arial" panose="020B0604020202020204" pitchFamily="34" charset="0"/>
              <a:ea typeface="Arial" panose="020B0604020202020204" pitchFamily="34" charset="0"/>
              <a:cs typeface="Arial" panose="020B0604020202020204" pitchFamily="34" charset="0"/>
            </a:defRPr>
          </a:pPr>
          <a:r>
            <a:rPr lang="de-DE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Non-passenger vessels</a:t>
          </a:r>
        </a:p>
      </cx:txPr>
    </cx:title>
    <cx:plotArea>
      <cx:plotAreaRegion>
        <cx:series layoutId="boxWhisker" uniqueId="{DCB26F79-EA77-4014-876D-80666AB2A1C4}" formatIdx="1">
          <cx:tx>
            <cx:txData>
              <cx:f/>
              <cx:v>1</cx:v>
            </cx:txData>
          </cx:tx>
          <cx:spPr>
            <a:solidFill>
              <a:srgbClr val="762A83"/>
            </a:solidFill>
            <a:ln w="6350"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E92687B7-8370-4320-8EC4-26A95CDC5C40}" formatIdx="2">
          <cx:tx>
            <cx:txData>
              <cx:f/>
              <cx:v>2</cx:v>
            </cx:txData>
          </cx:tx>
          <cx:spPr>
            <a:solidFill>
              <a:srgbClr val="AF8DC3"/>
            </a:solidFill>
            <a:ln w="6350">
              <a:solidFill>
                <a:schemeClr val="tx1"/>
              </a:solidFill>
            </a:ln>
          </cx:spPr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6A8DB064-F04F-491A-A110-5D474CF349A9}" formatIdx="3">
          <cx:tx>
            <cx:txData>
              <cx:f/>
              <cx:v>3</cx:v>
            </cx:txData>
          </cx:tx>
          <cx:spPr>
            <a:solidFill>
              <a:srgbClr val="E7D4E8"/>
            </a:solidFill>
            <a:ln w="6350">
              <a:solidFill>
                <a:schemeClr val="tx1"/>
              </a:solidFill>
            </a:ln>
          </cx:spPr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04876888-2B3A-406A-9116-CCD9ECE3A017}" formatIdx="4">
          <cx:tx>
            <cx:txData>
              <cx:f/>
              <cx:v>4</cx:v>
            </cx:txData>
          </cx:tx>
          <cx:spPr>
            <a:solidFill>
              <a:srgbClr val="D9F0D3"/>
            </a:solidFill>
            <a:ln w="6350">
              <a:solidFill>
                <a:schemeClr val="tx1"/>
              </a:solidFill>
            </a:ln>
          </cx:spPr>
          <cx:dataId val="3"/>
          <cx:layoutPr>
            <cx:visibility meanLine="0" meanMarker="1" nonoutliers="0" outliers="1"/>
            <cx:statistics quartileMethod="exclusive"/>
          </cx:layoutPr>
        </cx:series>
        <cx:series layoutId="boxWhisker" uniqueId="{CFDDB9E6-C262-4317-B669-4662370FD63D}" formatIdx="5">
          <cx:tx>
            <cx:txData>
              <cx:f/>
              <cx:v>5</cx:v>
            </cx:txData>
          </cx:tx>
          <cx:spPr>
            <a:solidFill>
              <a:srgbClr val="7FBF7B"/>
            </a:solidFill>
            <a:ln w="6350">
              <a:solidFill>
                <a:schemeClr val="tx1"/>
              </a:solidFill>
            </a:ln>
          </cx:spPr>
          <cx:dataId val="4"/>
          <cx:layoutPr>
            <cx:visibility meanLine="0" meanMarker="1" nonoutliers="0" outliers="1"/>
            <cx:statistics quartileMethod="exclusive"/>
          </cx:layoutPr>
        </cx:series>
        <cx:series layoutId="boxWhisker" uniqueId="{80751DC7-1623-4224-B5DB-D2C34AED5625}" formatIdx="6">
          <cx:tx>
            <cx:txData>
              <cx:f/>
              <cx:v>6</cx:v>
            </cx:txData>
          </cx:tx>
          <cx:spPr>
            <a:solidFill>
              <a:srgbClr val="1B7837"/>
            </a:solidFill>
            <a:ln w="6350">
              <a:solidFill>
                <a:schemeClr val="tx1"/>
              </a:solidFill>
            </a:ln>
          </cx:spPr>
          <cx:dataId val="5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0.150000006"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>
                <a:solidFill>
                  <a:sysClr val="windowText" lastClr="000000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de-DE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  <cx:axis id="1">
        <cx:valScaling max="4000"/>
        <cx:title>
          <cx:tx>
            <cx:txData>
              <cx:v>Traffic Density</cx:v>
            </cx:txData>
          </cx:tx>
          <cx:txPr>
            <a:bodyPr vertOverflow="overflow" horzOverflow="overflow" wrap="square" lIns="0" tIns="0" rIns="0" bIns="0"/>
            <a:lstStyle/>
            <a:p>
              <a:pPr algn="ctr" rtl="0">
                <a:defRPr sz="1000" b="0">
                  <a:solidFill>
                    <a:sysClr val="windowText" lastClr="000000"/>
                  </a:solidFill>
                  <a:latin typeface="Arial" panose="020B0604020202020204" pitchFamily="34" charset="0"/>
                  <a:ea typeface="Arial" panose="020B0604020202020204" pitchFamily="34" charset="0"/>
                  <a:cs typeface="Arial" panose="020B0604020202020204" pitchFamily="34" charset="0"/>
                </a:defRPr>
              </a:pPr>
              <a:r>
                <a:rPr lang="de-DE" sz="10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Traffic Density</a:t>
              </a:r>
            </a:p>
          </cx:txPr>
        </cx:title>
        <cx:majorGridlines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>
                <a:solidFill>
                  <a:sysClr val="windowText" lastClr="000000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de-DE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</cx:plotArea>
  </cx:chart>
  <cx:spPr>
    <a:noFill/>
    <a:ln>
      <a:solidFill>
        <a:schemeClr val="tx1"/>
      </a:solidFill>
    </a:ln>
  </cx:spPr>
  <cx:printSettings>
    <cx:headerFooter alignWithMargins="1" differentOddEven="0" differentFirst="0"/>
    <cx:pageMargins l="0.69999999999999996" r="0.69999999999999996" t="0.78740157499999996" b="0.78740157499999996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_xlchart.v1.12</cx:f>
      </cx:numDim>
    </cx:data>
    <cx:data id="1">
      <cx:numDim type="val">
        <cx:f>_xlchart.v1.13</cx:f>
      </cx:numDim>
    </cx:data>
    <cx:data id="2">
      <cx:numDim type="val">
        <cx:f>_xlchart.v1.14</cx:f>
      </cx:numDim>
    </cx:data>
    <cx:data id="3">
      <cx:numDim type="val">
        <cx:f>_xlchart.v1.15</cx:f>
      </cx:numDim>
    </cx:data>
    <cx:data id="4">
      <cx:numDim type="val">
        <cx:f>_xlchart.v1.16</cx:f>
      </cx:numDim>
    </cx:data>
    <cx:data id="5">
      <cx:numDim type="val">
        <cx:f>_xlchart.v1.17</cx:f>
      </cx:numDim>
    </cx:data>
  </cx:chartData>
  <cx:chart>
    <cx:title pos="t" align="ctr" overlay="0">
      <cx:tx>
        <cx:txData>
          <cx:v>(d) Cargo vessels</cx:v>
        </cx:txData>
      </cx:tx>
      <cx:txPr>
        <a:bodyPr vertOverflow="overflow" horzOverflow="overflow" wrap="square" lIns="0" tIns="0" rIns="0" bIns="0"/>
        <a:lstStyle/>
        <a:p>
          <a:pPr algn="ctr" rtl="0">
            <a:defRPr sz="1400" b="0">
              <a:solidFill>
                <a:sysClr val="windowText" lastClr="000000"/>
              </a:solidFill>
              <a:latin typeface="Arial" panose="020B0604020202020204" pitchFamily="34" charset="0"/>
              <a:ea typeface="Arial" panose="020B0604020202020204" pitchFamily="34" charset="0"/>
              <a:cs typeface="Arial" panose="020B0604020202020204" pitchFamily="34" charset="0"/>
            </a:defRPr>
          </a:pPr>
          <a:r>
            <a:rPr lang="de-DE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(d) Cargo vessels</a:t>
          </a:r>
        </a:p>
      </cx:txPr>
    </cx:title>
    <cx:plotArea>
      <cx:plotAreaRegion>
        <cx:series layoutId="boxWhisker" uniqueId="{DCB26F79-EA77-4014-876D-80666AB2A1C4}" formatIdx="1">
          <cx:tx>
            <cx:txData>
              <cx:f/>
              <cx:v>1</cx:v>
            </cx:txData>
          </cx:tx>
          <cx:spPr>
            <a:solidFill>
              <a:srgbClr val="762A83"/>
            </a:solidFill>
            <a:ln w="6350">
              <a:solidFill>
                <a:schemeClr val="tx1"/>
              </a:solidFill>
            </a:ln>
          </cx:spPr>
          <cx:dataId val="0"/>
          <cx:layoutPr>
            <cx:visibility meanLine="0" meanMarker="1" nonoutliers="0" outliers="0"/>
            <cx:statistics quartileMethod="exclusive"/>
          </cx:layoutPr>
        </cx:series>
        <cx:series layoutId="boxWhisker" uniqueId="{E92687B7-8370-4320-8EC4-26A95CDC5C40}" formatIdx="2">
          <cx:tx>
            <cx:txData>
              <cx:f/>
              <cx:v>2</cx:v>
            </cx:txData>
          </cx:tx>
          <cx:spPr>
            <a:solidFill>
              <a:srgbClr val="AF8DC3"/>
            </a:solidFill>
            <a:ln w="6350">
              <a:solidFill>
                <a:schemeClr val="tx1"/>
              </a:solidFill>
            </a:ln>
          </cx:spPr>
          <cx:dataId val="1"/>
          <cx:layoutPr>
            <cx:visibility meanLine="0" meanMarker="1" nonoutliers="0" outliers="0"/>
            <cx:statistics quartileMethod="exclusive"/>
          </cx:layoutPr>
        </cx:series>
        <cx:series layoutId="boxWhisker" uniqueId="{6A8DB064-F04F-491A-A110-5D474CF349A9}" formatIdx="3">
          <cx:tx>
            <cx:txData>
              <cx:f/>
              <cx:v>3</cx:v>
            </cx:txData>
          </cx:tx>
          <cx:spPr>
            <a:solidFill>
              <a:srgbClr val="7FBF7B"/>
            </a:solidFill>
            <a:ln w="6350">
              <a:solidFill>
                <a:schemeClr val="tx1"/>
              </a:solidFill>
            </a:ln>
          </cx:spPr>
          <cx:dataId val="2"/>
          <cx:layoutPr>
            <cx:visibility meanLine="0" meanMarker="1" nonoutliers="0" outliers="0"/>
            <cx:statistics quartileMethod="exclusive"/>
          </cx:layoutPr>
        </cx:series>
        <cx:series layoutId="boxWhisker" uniqueId="{04876888-2B3A-406A-9116-CCD9ECE3A017}" formatIdx="4">
          <cx:tx>
            <cx:txData>
              <cx:f/>
              <cx:v>4</cx:v>
            </cx:txData>
          </cx:tx>
          <cx:spPr>
            <a:solidFill>
              <a:srgbClr val="1B7837"/>
            </a:solidFill>
            <a:ln w="6350">
              <a:solidFill>
                <a:schemeClr val="tx1"/>
              </a:solidFill>
            </a:ln>
          </cx:spPr>
          <cx:dataId val="3"/>
          <cx:layoutPr>
            <cx:visibility meanLine="0" meanMarker="1" nonoutliers="0" outliers="0"/>
            <cx:statistics quartileMethod="exclusive"/>
          </cx:layoutPr>
        </cx:series>
        <cx:series layoutId="boxWhisker" uniqueId="{CFDDB9E6-C262-4317-B669-4662370FD63D}" formatIdx="5">
          <cx:tx>
            <cx:txData>
              <cx:f/>
              <cx:v>5</cx:v>
            </cx:txData>
          </cx:tx>
          <cx:spPr>
            <a:solidFill>
              <a:srgbClr val="EF8A62"/>
            </a:solidFill>
            <a:ln w="6350">
              <a:solidFill>
                <a:schemeClr val="tx1"/>
              </a:solidFill>
            </a:ln>
          </cx:spPr>
          <cx:dataId val="4"/>
          <cx:layoutPr>
            <cx:visibility meanLine="0" meanMarker="1" nonoutliers="0" outliers="0"/>
            <cx:statistics quartileMethod="exclusive"/>
          </cx:layoutPr>
        </cx:series>
        <cx:series layoutId="boxWhisker" uniqueId="{80751DC7-1623-4224-B5DB-D2C34AED5625}" formatIdx="6">
          <cx:tx>
            <cx:txData>
              <cx:f/>
              <cx:v>6</cx:v>
            </cx:txData>
          </cx:tx>
          <cx:spPr>
            <a:solidFill>
              <a:srgbClr val="FDDBDB"/>
            </a:solidFill>
            <a:ln w="6350">
              <a:solidFill>
                <a:schemeClr val="tx1"/>
              </a:solidFill>
            </a:ln>
          </cx:spPr>
          <cx:dataId val="5"/>
          <cx:layoutPr>
            <cx:visibility meanLine="0" meanMarker="1" nonoutliers="0" outliers="0"/>
            <cx:statistics quartileMethod="exclusive"/>
          </cx:layoutPr>
        </cx:series>
      </cx:plotAreaRegion>
      <cx:axis id="0" hidden="1">
        <cx:catScaling gapWidth="0.150000006"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>
                <a:solidFill>
                  <a:sysClr val="windowText" lastClr="000000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de-DE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  <cx:axis id="1">
        <cx:valScaling max="4500"/>
        <cx:title>
          <cx:tx>
            <cx:txData>
              <cx:v>Traffic Density</cx:v>
            </cx:txData>
          </cx:tx>
          <cx:txPr>
            <a:bodyPr vertOverflow="overflow" horzOverflow="overflow" wrap="square" lIns="0" tIns="0" rIns="0" bIns="0"/>
            <a:lstStyle/>
            <a:p>
              <a:pPr algn="ctr" rtl="0">
                <a:defRPr sz="1000" b="0">
                  <a:solidFill>
                    <a:sysClr val="windowText" lastClr="000000"/>
                  </a:solidFill>
                  <a:latin typeface="Arial" panose="020B0604020202020204" pitchFamily="34" charset="0"/>
                  <a:ea typeface="Arial" panose="020B0604020202020204" pitchFamily="34" charset="0"/>
                  <a:cs typeface="Arial" panose="020B0604020202020204" pitchFamily="34" charset="0"/>
                </a:defRPr>
              </a:pPr>
              <a:r>
                <a:rPr lang="de-DE" sz="10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Traffic Density</a:t>
              </a:r>
            </a:p>
          </cx:txPr>
        </cx:title>
        <cx:majorGridlines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>
                <a:solidFill>
                  <a:sysClr val="windowText" lastClr="000000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de-DE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</cx:plotArea>
  </cx:chart>
  <cx:spPr>
    <a:noFill/>
    <a:ln>
      <a:solidFill>
        <a:schemeClr val="tx1"/>
      </a:solidFill>
    </a:ln>
  </cx:spPr>
  <cx:printSettings>
    <cx:headerFooter alignWithMargins="1" differentOddEven="0" differentFirst="0"/>
    <cx:pageMargins l="0.69999999999999996" r="0.69999999999999996" t="0.78740157499999996" b="0.78740157499999996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_xlchart.v1.6</cx:f>
      </cx:numDim>
    </cx:data>
    <cx:data id="1">
      <cx:numDim type="val">
        <cx:f>_xlchart.v1.7</cx:f>
      </cx:numDim>
    </cx:data>
    <cx:data id="2">
      <cx:numDim type="val">
        <cx:f>_xlchart.v1.8</cx:f>
      </cx:numDim>
    </cx:data>
    <cx:data id="3">
      <cx:numDim type="val">
        <cx:f>_xlchart.v1.9</cx:f>
      </cx:numDim>
    </cx:data>
    <cx:data id="4">
      <cx:numDim type="val">
        <cx:f>_xlchart.v1.10</cx:f>
      </cx:numDim>
    </cx:data>
    <cx:data id="5">
      <cx:numDim type="val">
        <cx:f>_xlchart.v1.11</cx:f>
      </cx:numDim>
    </cx:data>
  </cx:chartData>
  <cx:chart>
    <cx:title pos="t" align="ctr" overlay="0">
      <cx:tx>
        <cx:txData>
          <cx:v>Non-cargo vessels</cx:v>
        </cx:txData>
      </cx:tx>
      <cx:txPr>
        <a:bodyPr vertOverflow="overflow" horzOverflow="overflow" wrap="square" lIns="0" tIns="0" rIns="0" bIns="0"/>
        <a:lstStyle/>
        <a:p>
          <a:pPr algn="ctr" rtl="0">
            <a:defRPr sz="1400" b="0">
              <a:solidFill>
                <a:sysClr val="windowText" lastClr="000000"/>
              </a:solidFill>
              <a:latin typeface="Arial" panose="020B0604020202020204" pitchFamily="34" charset="0"/>
              <a:ea typeface="Arial" panose="020B0604020202020204" pitchFamily="34" charset="0"/>
              <a:cs typeface="Arial" panose="020B0604020202020204" pitchFamily="34" charset="0"/>
            </a:defRPr>
          </a:pPr>
          <a:r>
            <a:rPr lang="de-DE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Non-cargo vessels</a:t>
          </a:r>
        </a:p>
      </cx:txPr>
    </cx:title>
    <cx:plotArea>
      <cx:plotAreaRegion>
        <cx:series layoutId="boxWhisker" uniqueId="{DCB26F79-EA77-4014-876D-80666AB2A1C4}" formatIdx="1">
          <cx:tx>
            <cx:txData>
              <cx:f/>
              <cx:v>1</cx:v>
            </cx:txData>
          </cx:tx>
          <cx:spPr>
            <a:solidFill>
              <a:srgbClr val="762A83"/>
            </a:solidFill>
            <a:ln w="6350">
              <a:solidFill>
                <a:schemeClr val="tx1"/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E92687B7-8370-4320-8EC4-26A95CDC5C40}" formatIdx="2">
          <cx:tx>
            <cx:txData>
              <cx:f/>
              <cx:v>2</cx:v>
            </cx:txData>
          </cx:tx>
          <cx:spPr>
            <a:solidFill>
              <a:srgbClr val="AF8DC3"/>
            </a:solidFill>
            <a:ln w="6350">
              <a:solidFill>
                <a:schemeClr val="tx1"/>
              </a:solidFill>
            </a:ln>
          </cx:spPr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6A8DB064-F04F-491A-A110-5D474CF349A9}" formatIdx="3">
          <cx:tx>
            <cx:txData>
              <cx:f/>
              <cx:v>3</cx:v>
            </cx:txData>
          </cx:tx>
          <cx:spPr>
            <a:solidFill>
              <a:srgbClr val="E7D4E8"/>
            </a:solidFill>
            <a:ln w="6350">
              <a:solidFill>
                <a:schemeClr val="tx1"/>
              </a:solidFill>
            </a:ln>
          </cx:spPr>
          <cx:dataId val="2"/>
          <cx:layoutPr>
            <cx:visibility meanLine="0" meanMarker="1" nonoutliers="0" outliers="1"/>
            <cx:statistics quartileMethod="exclusive"/>
          </cx:layoutPr>
        </cx:series>
        <cx:series layoutId="boxWhisker" uniqueId="{04876888-2B3A-406A-9116-CCD9ECE3A017}" formatIdx="4">
          <cx:tx>
            <cx:txData>
              <cx:f/>
              <cx:v>4</cx:v>
            </cx:txData>
          </cx:tx>
          <cx:spPr>
            <a:solidFill>
              <a:srgbClr val="D9F0D3"/>
            </a:solidFill>
            <a:ln w="6350">
              <a:solidFill>
                <a:schemeClr val="tx1"/>
              </a:solidFill>
            </a:ln>
          </cx:spPr>
          <cx:dataId val="3"/>
          <cx:layoutPr>
            <cx:visibility meanLine="0" meanMarker="1" nonoutliers="0" outliers="1"/>
            <cx:statistics quartileMethod="exclusive"/>
          </cx:layoutPr>
        </cx:series>
        <cx:series layoutId="boxWhisker" uniqueId="{CFDDB9E6-C262-4317-B669-4662370FD63D}" formatIdx="5">
          <cx:tx>
            <cx:txData>
              <cx:f/>
              <cx:v>5</cx:v>
            </cx:txData>
          </cx:tx>
          <cx:spPr>
            <a:solidFill>
              <a:srgbClr val="7FBF7B"/>
            </a:solidFill>
            <a:ln w="6350">
              <a:solidFill>
                <a:schemeClr val="tx1"/>
              </a:solidFill>
            </a:ln>
          </cx:spPr>
          <cx:dataId val="4"/>
          <cx:layoutPr>
            <cx:visibility meanLine="0" meanMarker="1" nonoutliers="0" outliers="1"/>
            <cx:statistics quartileMethod="exclusive"/>
          </cx:layoutPr>
        </cx:series>
        <cx:series layoutId="boxWhisker" uniqueId="{80751DC7-1623-4224-B5DB-D2C34AED5625}" formatIdx="6">
          <cx:tx>
            <cx:txData>
              <cx:f/>
              <cx:v>6</cx:v>
            </cx:txData>
          </cx:tx>
          <cx:spPr>
            <a:solidFill>
              <a:srgbClr val="1B7837"/>
            </a:solidFill>
            <a:ln w="6350">
              <a:solidFill>
                <a:schemeClr val="tx1"/>
              </a:solidFill>
            </a:ln>
          </cx:spPr>
          <cx:dataId val="5"/>
          <cx:layoutPr>
            <cx:visibility meanLine="0" meanMarker="1" nonoutliers="0" outliers="1"/>
            <cx:statistics quartileMethod="exclusive"/>
          </cx:layoutPr>
        </cx:series>
      </cx:plotAreaRegion>
      <cx:axis id="0" hidden="1">
        <cx:catScaling gapWidth="0.150000006"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>
                <a:solidFill>
                  <a:sysClr val="windowText" lastClr="000000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de-DE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  <cx:axis id="1">
        <cx:valScaling max="4000"/>
        <cx:title>
          <cx:tx>
            <cx:txData>
              <cx:v>Traffic Density</cx:v>
            </cx:txData>
          </cx:tx>
          <cx:txPr>
            <a:bodyPr vertOverflow="overflow" horzOverflow="overflow" wrap="square" lIns="0" tIns="0" rIns="0" bIns="0"/>
            <a:lstStyle/>
            <a:p>
              <a:pPr algn="ctr" rtl="0">
                <a:defRPr sz="1000" b="0">
                  <a:solidFill>
                    <a:sysClr val="windowText" lastClr="000000"/>
                  </a:solidFill>
                  <a:latin typeface="Arial" panose="020B0604020202020204" pitchFamily="34" charset="0"/>
                  <a:ea typeface="Arial" panose="020B0604020202020204" pitchFamily="34" charset="0"/>
                  <a:cs typeface="Arial" panose="020B0604020202020204" pitchFamily="34" charset="0"/>
                </a:defRPr>
              </a:pPr>
              <a:r>
                <a:rPr lang="de-DE" sz="10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Traffic Density</a:t>
              </a:r>
            </a:p>
          </cx:txPr>
        </cx:title>
        <cx:majorGridlines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>
                <a:solidFill>
                  <a:sysClr val="windowText" lastClr="000000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de-DE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</cx:plotArea>
  </cx:chart>
  <cx:spPr>
    <a:noFill/>
    <a:ln>
      <a:solidFill>
        <a:schemeClr val="tx1"/>
      </a:solidFill>
    </a:ln>
  </cx:spPr>
  <cx:printSettings>
    <cx:headerFooter alignWithMargins="1" differentOddEven="0" differentFirst="0"/>
    <cx:pageMargins l="0.69999999999999996" r="0.69999999999999996" t="0.78740157499999996" b="0.78740157499999996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_xlchart.v1.0</cx:f>
      </cx:numDim>
    </cx:data>
    <cx:data id="1">
      <cx:numDim type="val">
        <cx:f>_xlchart.v1.1</cx:f>
      </cx:numDim>
    </cx:data>
    <cx:data id="2">
      <cx:numDim type="val">
        <cx:f>_xlchart.v1.2</cx:f>
      </cx:numDim>
    </cx:data>
    <cx:data id="3">
      <cx:numDim type="val">
        <cx:f>_xlchart.v1.3</cx:f>
      </cx:numDim>
    </cx:data>
    <cx:data id="4">
      <cx:numDim type="val">
        <cx:f>_xlchart.v1.4</cx:f>
      </cx:numDim>
    </cx:data>
    <cx:data id="5">
      <cx:numDim type="val">
        <cx:f>_xlchart.v1.5</cx:f>
      </cx:numDim>
    </cx:data>
  </cx:chartData>
  <cx:chart>
    <cx:title pos="t" align="ctr" overlay="0">
      <cx:tx>
        <cx:txData>
          <cx:v>(e) Other vessels</cx:v>
        </cx:txData>
      </cx:tx>
      <cx:txPr>
        <a:bodyPr vertOverflow="overflow" horzOverflow="overflow" wrap="square" lIns="0" tIns="0" rIns="0" bIns="0"/>
        <a:lstStyle/>
        <a:p>
          <a:pPr algn="ctr" rtl="0">
            <a:defRPr sz="1400" b="0">
              <a:solidFill>
                <a:sysClr val="windowText" lastClr="000000"/>
              </a:solidFill>
              <a:latin typeface="Arial" panose="020B0604020202020204" pitchFamily="34" charset="0"/>
              <a:ea typeface="Arial" panose="020B0604020202020204" pitchFamily="34" charset="0"/>
              <a:cs typeface="Arial" panose="020B0604020202020204" pitchFamily="34" charset="0"/>
            </a:defRPr>
          </a:pPr>
          <a:r>
            <a:rPr lang="de-DE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(e) Other vessels</a:t>
          </a:r>
        </a:p>
      </cx:txPr>
    </cx:title>
    <cx:plotArea>
      <cx:plotAreaRegion>
        <cx:series layoutId="boxWhisker" uniqueId="{DCB26F79-EA77-4014-876D-80666AB2A1C4}" formatIdx="1">
          <cx:tx>
            <cx:txData>
              <cx:f/>
              <cx:v>1</cx:v>
            </cx:txData>
          </cx:tx>
          <cx:spPr>
            <a:solidFill>
              <a:srgbClr val="762A83"/>
            </a:solidFill>
            <a:ln w="6350">
              <a:solidFill>
                <a:schemeClr val="tx1"/>
              </a:solidFill>
            </a:ln>
          </cx:spPr>
          <cx:dataId val="0"/>
          <cx:layoutPr>
            <cx:visibility meanLine="0" meanMarker="1" nonoutliers="0" outliers="0"/>
            <cx:statistics quartileMethod="exclusive"/>
          </cx:layoutPr>
        </cx:series>
        <cx:series layoutId="boxWhisker" uniqueId="{E92687B7-8370-4320-8EC4-26A95CDC5C40}" formatIdx="2">
          <cx:tx>
            <cx:txData>
              <cx:f/>
              <cx:v>2</cx:v>
            </cx:txData>
          </cx:tx>
          <cx:spPr>
            <a:solidFill>
              <a:srgbClr val="AF8DC3"/>
            </a:solidFill>
            <a:ln w="6350">
              <a:solidFill>
                <a:schemeClr val="tx1"/>
              </a:solidFill>
            </a:ln>
          </cx:spPr>
          <cx:dataId val="1"/>
          <cx:layoutPr>
            <cx:visibility meanLine="0" meanMarker="1" nonoutliers="0" outliers="0"/>
            <cx:statistics quartileMethod="exclusive"/>
          </cx:layoutPr>
        </cx:series>
        <cx:series layoutId="boxWhisker" uniqueId="{6A8DB064-F04F-491A-A110-5D474CF349A9}" formatIdx="3">
          <cx:tx>
            <cx:txData>
              <cx:f/>
              <cx:v>3</cx:v>
            </cx:txData>
          </cx:tx>
          <cx:spPr>
            <a:solidFill>
              <a:srgbClr val="7FBF7B"/>
            </a:solidFill>
            <a:ln w="6350">
              <a:solidFill>
                <a:schemeClr val="tx1"/>
              </a:solidFill>
            </a:ln>
          </cx:spPr>
          <cx:dataId val="2"/>
          <cx:layoutPr>
            <cx:visibility meanLine="0" meanMarker="1" nonoutliers="0" outliers="0"/>
            <cx:statistics quartileMethod="exclusive"/>
          </cx:layoutPr>
        </cx:series>
        <cx:series layoutId="boxWhisker" uniqueId="{04876888-2B3A-406A-9116-CCD9ECE3A017}" formatIdx="4">
          <cx:tx>
            <cx:txData>
              <cx:f/>
              <cx:v>4</cx:v>
            </cx:txData>
          </cx:tx>
          <cx:spPr>
            <a:solidFill>
              <a:srgbClr val="1B7837"/>
            </a:solidFill>
            <a:ln w="6350">
              <a:solidFill>
                <a:schemeClr val="tx1"/>
              </a:solidFill>
            </a:ln>
          </cx:spPr>
          <cx:dataId val="3"/>
          <cx:layoutPr>
            <cx:visibility meanLine="0" meanMarker="1" nonoutliers="0" outliers="0"/>
            <cx:statistics quartileMethod="exclusive"/>
          </cx:layoutPr>
        </cx:series>
        <cx:series layoutId="boxWhisker" uniqueId="{CFDDB9E6-C262-4317-B669-4662370FD63D}" formatIdx="5">
          <cx:tx>
            <cx:txData>
              <cx:f/>
              <cx:v>5</cx:v>
            </cx:txData>
          </cx:tx>
          <cx:spPr>
            <a:solidFill>
              <a:srgbClr val="EF8A62"/>
            </a:solidFill>
            <a:ln w="6350">
              <a:solidFill>
                <a:schemeClr val="tx1"/>
              </a:solidFill>
            </a:ln>
          </cx:spPr>
          <cx:dataId val="4"/>
          <cx:layoutPr>
            <cx:visibility meanLine="0" meanMarker="1" nonoutliers="0" outliers="0"/>
            <cx:statistics quartileMethod="exclusive"/>
          </cx:layoutPr>
        </cx:series>
        <cx:series layoutId="boxWhisker" uniqueId="{80751DC7-1623-4224-B5DB-D2C34AED5625}" formatIdx="6">
          <cx:tx>
            <cx:txData>
              <cx:f/>
              <cx:v>6</cx:v>
            </cx:txData>
          </cx:tx>
          <cx:spPr>
            <a:solidFill>
              <a:srgbClr val="FDDBDB"/>
            </a:solidFill>
            <a:ln w="6350">
              <a:solidFill>
                <a:schemeClr val="tx1"/>
              </a:solidFill>
            </a:ln>
          </cx:spPr>
          <cx:dataId val="5"/>
          <cx:layoutPr>
            <cx:visibility meanLine="0" meanMarker="1" nonoutliers="0" outliers="0"/>
            <cx:statistics quartileMethod="exclusive"/>
          </cx:layoutPr>
        </cx:series>
      </cx:plotAreaRegion>
      <cx:axis id="0" hidden="1">
        <cx:catScaling gapWidth="0.150000006"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>
                <a:solidFill>
                  <a:sysClr val="windowText" lastClr="000000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de-DE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  <cx:axis id="1">
        <cx:valScaling max="600"/>
        <cx:title>
          <cx:tx>
            <cx:txData>
              <cx:v>Traffic Density</cx:v>
            </cx:txData>
          </cx:tx>
          <cx:txPr>
            <a:bodyPr vertOverflow="overflow" horzOverflow="overflow" wrap="square" lIns="0" tIns="0" rIns="0" bIns="0"/>
            <a:lstStyle/>
            <a:p>
              <a:pPr algn="ctr" rtl="0">
                <a:defRPr sz="1000" b="0">
                  <a:solidFill>
                    <a:sysClr val="windowText" lastClr="000000"/>
                  </a:solidFill>
                  <a:latin typeface="Arial" panose="020B0604020202020204" pitchFamily="34" charset="0"/>
                  <a:ea typeface="Arial" panose="020B0604020202020204" pitchFamily="34" charset="0"/>
                  <a:cs typeface="Arial" panose="020B0604020202020204" pitchFamily="34" charset="0"/>
                </a:defRPr>
              </a:pPr>
              <a:r>
                <a:rPr lang="de-DE" sz="10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Traffic Density</a:t>
              </a:r>
            </a:p>
          </cx:txPr>
        </cx:title>
        <cx:majorGridlines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>
                <a:solidFill>
                  <a:sysClr val="windowText" lastClr="000000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de-DE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</cx:plotArea>
  </cx:chart>
  <cx:spPr>
    <a:noFill/>
    <a:ln>
      <a:solidFill>
        <a:schemeClr val="tx1"/>
      </a:solidFill>
    </a:ln>
  </cx:spPr>
  <cx:printSettings>
    <cx:headerFooter alignWithMargins="1" differentOddEven="0" differentFirst="0"/>
    <cx:pageMargins l="0.69999999999999996" r="0.69999999999999996" t="0.78740157499999996" b="0.78740157499999996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microsoft.com/office/2014/relationships/chartEx" Target="../charts/chartEx3.xml"/><Relationship Id="rId2" Type="http://schemas.microsoft.com/office/2014/relationships/chartEx" Target="../charts/chartEx2.xml"/><Relationship Id="rId1" Type="http://schemas.microsoft.com/office/2014/relationships/chartEx" Target="../charts/chartEx1.xml"/><Relationship Id="rId6" Type="http://schemas.microsoft.com/office/2014/relationships/chartEx" Target="../charts/chartEx6.xml"/><Relationship Id="rId5" Type="http://schemas.microsoft.com/office/2014/relationships/chartEx" Target="../charts/chartEx5.xml"/><Relationship Id="rId4" Type="http://schemas.microsoft.com/office/2014/relationships/chartEx" Target="../charts/chartEx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227736</xdr:colOff>
      <xdr:row>4</xdr:row>
      <xdr:rowOff>25891</xdr:rowOff>
    </xdr:from>
    <xdr:to>
      <xdr:col>34</xdr:col>
      <xdr:colOff>183764</xdr:colOff>
      <xdr:row>24</xdr:row>
      <xdr:rowOff>104748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91A748DC-5E13-481A-AB73-827A316DF7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102750</xdr:colOff>
      <xdr:row>4</xdr:row>
      <xdr:rowOff>14750</xdr:rowOff>
    </xdr:from>
    <xdr:to>
      <xdr:col>31</xdr:col>
      <xdr:colOff>58778</xdr:colOff>
      <xdr:row>24</xdr:row>
      <xdr:rowOff>93607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DD548ADF-F6C9-45F1-B2FB-CD6A51AFCD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22</xdr:col>
      <xdr:colOff>12808</xdr:colOff>
      <xdr:row>3</xdr:row>
      <xdr:rowOff>183775</xdr:rowOff>
    </xdr:from>
    <xdr:to>
      <xdr:col>24</xdr:col>
      <xdr:colOff>698178</xdr:colOff>
      <xdr:row>24</xdr:row>
      <xdr:rowOff>77575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24447F9D-CB73-45C0-97D6-A6FBE036AD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10244</xdr:colOff>
      <xdr:row>4</xdr:row>
      <xdr:rowOff>7683</xdr:rowOff>
    </xdr:from>
    <xdr:to>
      <xdr:col>27</xdr:col>
      <xdr:colOff>760931</xdr:colOff>
      <xdr:row>24</xdr:row>
      <xdr:rowOff>86540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ED134B54-8287-42CC-85FD-5835A442DE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34</xdr:col>
      <xdr:colOff>424544</xdr:colOff>
      <xdr:row>4</xdr:row>
      <xdr:rowOff>32656</xdr:rowOff>
    </xdr:from>
    <xdr:to>
      <xdr:col>37</xdr:col>
      <xdr:colOff>380572</xdr:colOff>
      <xdr:row>24</xdr:row>
      <xdr:rowOff>111513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F0974F1D-17C0-4592-AA85-A3EC1212D3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37</xdr:col>
      <xdr:colOff>567339</xdr:colOff>
      <xdr:row>4</xdr:row>
      <xdr:rowOff>30734</xdr:rowOff>
    </xdr:from>
    <xdr:to>
      <xdr:col>40</xdr:col>
      <xdr:colOff>523368</xdr:colOff>
      <xdr:row>24</xdr:row>
      <xdr:rowOff>109591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DE883AC8-34E0-46C9-9469-DE2B8D625E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13</xdr:col>
      <xdr:colOff>377190</xdr:colOff>
      <xdr:row>18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A86577E3-FBB1-4673-8BF0-2DBD3B965B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52623</xdr:colOff>
      <xdr:row>18</xdr:row>
      <xdr:rowOff>13854</xdr:rowOff>
    </xdr:from>
    <xdr:to>
      <xdr:col>61</xdr:col>
      <xdr:colOff>579337</xdr:colOff>
      <xdr:row>31</xdr:row>
      <xdr:rowOff>128111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Diagramm 2">
              <a:extLst>
                <a:ext uri="{FF2B5EF4-FFF2-40B4-BE49-F238E27FC236}">
                  <a16:creationId xmlns:a16="http://schemas.microsoft.com/office/drawing/2014/main" id="{3B915119-FAE5-47C7-B61C-14D42B6C0B7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4431503" y="3320934"/>
              <a:ext cx="4489114" cy="249169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50</xdr:col>
      <xdr:colOff>110836</xdr:colOff>
      <xdr:row>3</xdr:row>
      <xdr:rowOff>144484</xdr:rowOff>
    </xdr:from>
    <xdr:to>
      <xdr:col>55</xdr:col>
      <xdr:colOff>637550</xdr:colOff>
      <xdr:row>17</xdr:row>
      <xdr:rowOff>73684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Diagramm 3">
              <a:extLst>
                <a:ext uri="{FF2B5EF4-FFF2-40B4-BE49-F238E27FC236}">
                  <a16:creationId xmlns:a16="http://schemas.microsoft.com/office/drawing/2014/main" id="{6BB4F901-3D4D-4B0D-B632-5A533E1CD72D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9734836" y="708364"/>
              <a:ext cx="4489114" cy="24895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50</xdr:col>
      <xdr:colOff>88867</xdr:colOff>
      <xdr:row>32</xdr:row>
      <xdr:rowOff>178527</xdr:rowOff>
    </xdr:from>
    <xdr:to>
      <xdr:col>55</xdr:col>
      <xdr:colOff>615581</xdr:colOff>
      <xdr:row>46</xdr:row>
      <xdr:rowOff>107727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Diagramm 4">
              <a:extLst>
                <a:ext uri="{FF2B5EF4-FFF2-40B4-BE49-F238E27FC236}">
                  <a16:creationId xmlns:a16="http://schemas.microsoft.com/office/drawing/2014/main" id="{1F6767CB-AA7C-40FE-B311-43EC5EA3CE7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9712867" y="6045927"/>
              <a:ext cx="4489114" cy="24895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56</xdr:col>
      <xdr:colOff>66106</xdr:colOff>
      <xdr:row>3</xdr:row>
      <xdr:rowOff>143296</xdr:rowOff>
    </xdr:from>
    <xdr:to>
      <xdr:col>61</xdr:col>
      <xdr:colOff>592820</xdr:colOff>
      <xdr:row>17</xdr:row>
      <xdr:rowOff>72496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Diagramm 5">
              <a:extLst>
                <a:ext uri="{FF2B5EF4-FFF2-40B4-BE49-F238E27FC236}">
                  <a16:creationId xmlns:a16="http://schemas.microsoft.com/office/drawing/2014/main" id="{DD3BCEF1-742B-4171-8401-645D1104FC2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4444986" y="707176"/>
              <a:ext cx="4489114" cy="24895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56</xdr:col>
      <xdr:colOff>75211</xdr:colOff>
      <xdr:row>32</xdr:row>
      <xdr:rowOff>147652</xdr:rowOff>
    </xdr:from>
    <xdr:to>
      <xdr:col>61</xdr:col>
      <xdr:colOff>601925</xdr:colOff>
      <xdr:row>46</xdr:row>
      <xdr:rowOff>76852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Diagramm 6">
              <a:extLst>
                <a:ext uri="{FF2B5EF4-FFF2-40B4-BE49-F238E27FC236}">
                  <a16:creationId xmlns:a16="http://schemas.microsoft.com/office/drawing/2014/main" id="{CD415B28-1F5D-462F-8438-29736802CB5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4454091" y="6015052"/>
              <a:ext cx="4489114" cy="24895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  <xdr:twoCellAnchor>
    <xdr:from>
      <xdr:col>50</xdr:col>
      <xdr:colOff>96982</xdr:colOff>
      <xdr:row>18</xdr:row>
      <xdr:rowOff>36616</xdr:rowOff>
    </xdr:from>
    <xdr:to>
      <xdr:col>55</xdr:col>
      <xdr:colOff>623696</xdr:colOff>
      <xdr:row>31</xdr:row>
      <xdr:rowOff>150873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8" name="Diagramm 7">
              <a:extLst>
                <a:ext uri="{FF2B5EF4-FFF2-40B4-BE49-F238E27FC236}">
                  <a16:creationId xmlns:a16="http://schemas.microsoft.com/office/drawing/2014/main" id="{58251E25-EEBE-49A3-9DFE-6149C5E3C65A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9720982" y="3343696"/>
              <a:ext cx="4489114" cy="2491697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Dieses Diagramm ist in Ihrer Version von Excel nicht verfügbar.
Wenn Sie diese Form bearbeiten oder diese Arbeitsmappe in einem anderen Dateiformat speichern, wird das Diagramm dauerhaft beschädigt.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438" row="7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58B782C7-FB70-47DB-9F52-1DF4F747CB36}">
  <we:reference id="wa104379190" version="2.0.0.0" store="de-DE" storeType="OMEX"/>
  <we:alternateReferences>
    <we:reference id="WA104379190" version="2.0.0.0" store="WA104379190" storeType="OMEX"/>
  </we:alternateReferences>
  <we:properties/>
  <we:bindings>
    <we:binding id="RangeSelect" type="matrix" appref="{0D7F1DFE-AD33-4C48-9E85-F499925CF2DB}"/>
  </we:bindings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S556"/>
  <sheetViews>
    <sheetView zoomScale="70" zoomScaleNormal="70" workbookViewId="0">
      <pane xSplit="1" ySplit="10" topLeftCell="AG11" activePane="bottomRight" state="frozen"/>
      <selection pane="topRight" activeCell="B1" sqref="B1"/>
      <selection pane="bottomLeft" activeCell="A11" sqref="A11"/>
      <selection pane="bottomRight" activeCell="BB11" sqref="BB11"/>
    </sheetView>
  </sheetViews>
  <sheetFormatPr baseColWidth="10" defaultColWidth="14.44140625" defaultRowHeight="14.4" x14ac:dyDescent="0.3"/>
  <cols>
    <col min="1" max="2" width="27.88671875" customWidth="1"/>
    <col min="3" max="33" width="18" customWidth="1"/>
    <col min="34" max="34" width="18" style="21" customWidth="1"/>
    <col min="35" max="45" width="18" customWidth="1"/>
  </cols>
  <sheetData>
    <row r="2" spans="1:45" x14ac:dyDescent="0.3">
      <c r="A2" t="s">
        <v>6</v>
      </c>
      <c r="B2" s="32" t="s">
        <v>12</v>
      </c>
    </row>
    <row r="3" spans="1:45" x14ac:dyDescent="0.3">
      <c r="B3" s="33" t="s">
        <v>7</v>
      </c>
    </row>
    <row r="4" spans="1:45" x14ac:dyDescent="0.3">
      <c r="B4" s="34" t="s">
        <v>8</v>
      </c>
    </row>
    <row r="5" spans="1:45" x14ac:dyDescent="0.3">
      <c r="B5" s="35" t="s">
        <v>9</v>
      </c>
    </row>
    <row r="6" spans="1:45" x14ac:dyDescent="0.3">
      <c r="B6" s="36" t="s">
        <v>10</v>
      </c>
    </row>
    <row r="7" spans="1:45" x14ac:dyDescent="0.3">
      <c r="B7" s="37" t="s">
        <v>11</v>
      </c>
      <c r="AI7" t="s">
        <v>70</v>
      </c>
    </row>
    <row r="8" spans="1:45" x14ac:dyDescent="0.3">
      <c r="A8" s="3" t="s">
        <v>127</v>
      </c>
      <c r="B8" s="3" t="s">
        <v>158</v>
      </c>
      <c r="C8" s="3" t="s">
        <v>159</v>
      </c>
      <c r="D8" s="3" t="s">
        <v>160</v>
      </c>
      <c r="E8" s="3" t="s">
        <v>161</v>
      </c>
      <c r="F8" s="3" t="s">
        <v>162</v>
      </c>
      <c r="G8" s="3" t="s">
        <v>163</v>
      </c>
      <c r="H8" s="3" t="s">
        <v>164</v>
      </c>
      <c r="I8" s="3" t="s">
        <v>165</v>
      </c>
      <c r="J8" s="3" t="s">
        <v>166</v>
      </c>
      <c r="K8" s="3" t="s">
        <v>167</v>
      </c>
      <c r="L8" s="3" t="s">
        <v>168</v>
      </c>
      <c r="M8" s="3"/>
      <c r="N8" s="3" t="s">
        <v>169</v>
      </c>
      <c r="O8" s="3" t="s">
        <v>170</v>
      </c>
      <c r="P8" s="3" t="s">
        <v>171</v>
      </c>
      <c r="Q8" s="3" t="s">
        <v>172</v>
      </c>
      <c r="R8" s="3" t="s">
        <v>143</v>
      </c>
      <c r="S8" s="3" t="s">
        <v>173</v>
      </c>
      <c r="T8" s="3" t="s">
        <v>174</v>
      </c>
      <c r="U8" s="3" t="s">
        <v>175</v>
      </c>
      <c r="V8" s="3" t="s">
        <v>147</v>
      </c>
      <c r="W8" s="3" t="s">
        <v>150</v>
      </c>
      <c r="X8" s="3" t="s">
        <v>151</v>
      </c>
      <c r="Y8" s="3" t="s">
        <v>144</v>
      </c>
      <c r="Z8" s="3"/>
      <c r="AA8" s="3"/>
      <c r="AB8" s="3"/>
      <c r="AC8" s="3" t="s">
        <v>176</v>
      </c>
      <c r="AD8" s="3" t="s">
        <v>152</v>
      </c>
      <c r="AE8" s="3" t="s">
        <v>153</v>
      </c>
      <c r="AF8" s="3" t="s">
        <v>148</v>
      </c>
      <c r="AG8" s="3" t="s">
        <v>149</v>
      </c>
      <c r="AH8" s="22"/>
      <c r="AI8" s="3"/>
      <c r="AJ8" s="3"/>
      <c r="AK8" s="3"/>
      <c r="AL8" s="3"/>
      <c r="AM8" s="3"/>
      <c r="AN8" s="3" t="s">
        <v>154</v>
      </c>
      <c r="AO8" s="3" t="s">
        <v>155</v>
      </c>
      <c r="AP8" s="3" t="s">
        <v>145</v>
      </c>
      <c r="AQ8" s="3" t="s">
        <v>156</v>
      </c>
      <c r="AR8" s="3" t="s">
        <v>157</v>
      </c>
      <c r="AS8" s="3" t="s">
        <v>146</v>
      </c>
    </row>
    <row r="9" spans="1:45" x14ac:dyDescent="0.3">
      <c r="A9" s="85" t="s">
        <v>2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 t="s">
        <v>3</v>
      </c>
      <c r="P9" s="85"/>
      <c r="Q9" s="85"/>
      <c r="R9" s="85"/>
      <c r="S9" s="85" t="s">
        <v>4</v>
      </c>
      <c r="T9" s="85"/>
      <c r="U9" s="85"/>
      <c r="V9" s="85"/>
      <c r="W9" s="85"/>
      <c r="X9" s="85"/>
      <c r="Y9" s="85"/>
      <c r="Z9" s="85"/>
      <c r="AA9" s="85"/>
      <c r="AB9" s="85" t="s">
        <v>5</v>
      </c>
      <c r="AC9" s="85"/>
      <c r="AD9" s="85"/>
      <c r="AE9" s="85"/>
      <c r="AF9" s="85"/>
      <c r="AG9" s="85"/>
      <c r="AH9" s="85" t="s">
        <v>69</v>
      </c>
      <c r="AI9" s="85"/>
      <c r="AJ9" s="85"/>
      <c r="AK9" s="85"/>
      <c r="AL9" s="85"/>
      <c r="AM9" s="85"/>
      <c r="AN9" s="85" t="s">
        <v>13</v>
      </c>
      <c r="AO9" s="85"/>
      <c r="AP9" s="85"/>
      <c r="AQ9" s="85" t="s">
        <v>14</v>
      </c>
      <c r="AR9" s="85"/>
      <c r="AS9" s="85"/>
    </row>
    <row r="10" spans="1:45" x14ac:dyDescent="0.3">
      <c r="A10" s="1" t="s">
        <v>0</v>
      </c>
      <c r="B10" s="20" t="s">
        <v>123</v>
      </c>
      <c r="C10" s="1" t="s">
        <v>15</v>
      </c>
      <c r="D10" s="1" t="s">
        <v>16</v>
      </c>
      <c r="E10" s="38" t="s">
        <v>124</v>
      </c>
      <c r="F10" s="1" t="s">
        <v>89</v>
      </c>
      <c r="G10" s="1" t="s">
        <v>90</v>
      </c>
      <c r="H10" s="1" t="s">
        <v>93</v>
      </c>
      <c r="I10" s="1" t="s">
        <v>91</v>
      </c>
      <c r="J10" s="1" t="s">
        <v>92</v>
      </c>
      <c r="K10" s="1" t="s">
        <v>94</v>
      </c>
      <c r="L10" s="1" t="s">
        <v>128</v>
      </c>
      <c r="M10" s="1" t="s">
        <v>129</v>
      </c>
      <c r="N10" s="1" t="s">
        <v>88</v>
      </c>
      <c r="O10" s="1" t="s">
        <v>125</v>
      </c>
      <c r="P10" s="1" t="s">
        <v>126</v>
      </c>
      <c r="Q10" s="1" t="s">
        <v>1</v>
      </c>
      <c r="R10" s="27" t="s">
        <v>122</v>
      </c>
      <c r="S10" s="1" t="s">
        <v>95</v>
      </c>
      <c r="T10" s="1" t="s">
        <v>96</v>
      </c>
      <c r="U10" s="39" t="s">
        <v>97</v>
      </c>
      <c r="V10" s="5" t="s">
        <v>98</v>
      </c>
      <c r="W10" s="2" t="s">
        <v>99</v>
      </c>
      <c r="X10" s="2" t="s">
        <v>100</v>
      </c>
      <c r="Y10" s="27" t="s">
        <v>101</v>
      </c>
      <c r="Z10" s="20" t="s">
        <v>102</v>
      </c>
      <c r="AA10" s="20" t="s">
        <v>103</v>
      </c>
      <c r="AB10" s="20" t="s">
        <v>104</v>
      </c>
      <c r="AC10" s="39" t="s">
        <v>117</v>
      </c>
      <c r="AD10" s="40" t="s">
        <v>118</v>
      </c>
      <c r="AE10" s="40" t="s">
        <v>119</v>
      </c>
      <c r="AF10" s="41" t="s">
        <v>120</v>
      </c>
      <c r="AG10" s="41" t="s">
        <v>121</v>
      </c>
      <c r="AH10" s="28" t="s">
        <v>111</v>
      </c>
      <c r="AI10" s="28" t="s">
        <v>112</v>
      </c>
      <c r="AJ10" s="29" t="s">
        <v>113</v>
      </c>
      <c r="AK10" s="29" t="s">
        <v>115</v>
      </c>
      <c r="AL10" s="29" t="s">
        <v>114</v>
      </c>
      <c r="AM10" s="29" t="s">
        <v>116</v>
      </c>
      <c r="AN10" s="2" t="s">
        <v>105</v>
      </c>
      <c r="AO10" s="2" t="s">
        <v>106</v>
      </c>
      <c r="AP10" s="7" t="s">
        <v>107</v>
      </c>
      <c r="AQ10" s="2" t="s">
        <v>108</v>
      </c>
      <c r="AR10" s="2" t="s">
        <v>109</v>
      </c>
      <c r="AS10" s="4" t="s">
        <v>110</v>
      </c>
    </row>
    <row r="11" spans="1:45" x14ac:dyDescent="0.3">
      <c r="A11" t="s">
        <v>177</v>
      </c>
      <c r="B11" s="6" t="s">
        <v>178</v>
      </c>
      <c r="C11" t="s">
        <v>179</v>
      </c>
      <c r="D11" t="s">
        <v>180</v>
      </c>
      <c r="E11">
        <v>263.41629319999998</v>
      </c>
      <c r="F11" s="6">
        <v>2.25</v>
      </c>
      <c r="G11" s="6">
        <v>0</v>
      </c>
      <c r="H11" s="6">
        <v>1.25</v>
      </c>
      <c r="I11" s="6">
        <v>0.74</v>
      </c>
      <c r="J11" s="6">
        <v>0.54</v>
      </c>
      <c r="K11" s="6">
        <v>1.5</v>
      </c>
      <c r="L11" s="6">
        <v>664</v>
      </c>
      <c r="M11" s="6">
        <v>1085.6400000000001</v>
      </c>
      <c r="N11" s="6">
        <v>1.83</v>
      </c>
      <c r="O11">
        <v>2.4740871042013168E-2</v>
      </c>
      <c r="P11">
        <v>0.18656489253044131</v>
      </c>
      <c r="Q11" t="s">
        <v>181</v>
      </c>
      <c r="R11">
        <v>1.0625</v>
      </c>
      <c r="S11" s="6">
        <v>3717.092418634938</v>
      </c>
      <c r="T11" s="6">
        <v>3035.7048636042109</v>
      </c>
      <c r="U11" s="6">
        <v>4075.7725384108571</v>
      </c>
      <c r="V11">
        <v>8146.7978652458896</v>
      </c>
      <c r="W11">
        <v>1978.497851026767</v>
      </c>
      <c r="X11">
        <v>7.6027491741156439</v>
      </c>
      <c r="Y11">
        <v>389.09409250409078</v>
      </c>
      <c r="Z11">
        <v>1809.93252341932</v>
      </c>
      <c r="AA11">
        <v>12128.287778072499</v>
      </c>
      <c r="AB11">
        <v>3</v>
      </c>
      <c r="AC11" s="6">
        <v>30.69566631943183</v>
      </c>
      <c r="AD11" s="6">
        <v>11353</v>
      </c>
      <c r="AE11">
        <v>753</v>
      </c>
      <c r="AF11">
        <v>110</v>
      </c>
      <c r="AG11">
        <v>11996</v>
      </c>
      <c r="AH11" s="23">
        <v>39.889633178710902</v>
      </c>
      <c r="AI11" s="23">
        <v>48.018604278564403</v>
      </c>
      <c r="AJ11" s="23">
        <v>9.9243037402629797E-2</v>
      </c>
      <c r="AK11" s="23">
        <v>49.959663391113203</v>
      </c>
      <c r="AL11" s="23">
        <v>2.04030442237854</v>
      </c>
      <c r="AM11" s="23">
        <v>47.919361114501903</v>
      </c>
      <c r="AN11">
        <v>0</v>
      </c>
      <c r="AO11">
        <v>0</v>
      </c>
      <c r="AP11">
        <v>0</v>
      </c>
      <c r="AQ11">
        <v>0.16</v>
      </c>
      <c r="AR11">
        <v>0</v>
      </c>
      <c r="AS11">
        <v>71.217053000000007</v>
      </c>
    </row>
    <row r="12" spans="1:45" x14ac:dyDescent="0.3">
      <c r="A12" t="s">
        <v>182</v>
      </c>
      <c r="B12" s="6" t="s">
        <v>183</v>
      </c>
      <c r="C12" t="s">
        <v>179</v>
      </c>
      <c r="D12" t="s">
        <v>180</v>
      </c>
      <c r="E12">
        <v>233.6774236</v>
      </c>
      <c r="F12" s="6"/>
      <c r="G12" s="6"/>
      <c r="H12" s="6"/>
      <c r="I12" s="6"/>
      <c r="J12" s="6"/>
      <c r="K12" s="6"/>
      <c r="L12" s="6">
        <v>549.14094999999998</v>
      </c>
      <c r="M12" s="6">
        <v>669.28246540676298</v>
      </c>
      <c r="N12" s="6"/>
      <c r="O12">
        <v>2.4631088599562641E-2</v>
      </c>
      <c r="P12">
        <v>0.17513440549373629</v>
      </c>
      <c r="Q12" t="s">
        <v>181</v>
      </c>
      <c r="R12">
        <v>2.8125</v>
      </c>
      <c r="S12" s="6">
        <v>2941.633728120903</v>
      </c>
      <c r="T12" s="6">
        <v>2865.5479190283108</v>
      </c>
      <c r="U12" s="6">
        <v>3881.6431301297189</v>
      </c>
      <c r="V12">
        <v>8677.1296693144359</v>
      </c>
      <c r="W12">
        <v>1416.67253968761</v>
      </c>
      <c r="X12">
        <v>770.19914374075063</v>
      </c>
      <c r="Y12">
        <v>1154.9048963016251</v>
      </c>
      <c r="Z12">
        <v>2572.5021138381398</v>
      </c>
      <c r="AA12">
        <v>12897.734170583601</v>
      </c>
      <c r="AB12">
        <v>3</v>
      </c>
      <c r="AC12" s="6">
        <v>28.795042315337941</v>
      </c>
      <c r="AD12" s="6">
        <v>9580</v>
      </c>
      <c r="AE12">
        <v>609</v>
      </c>
      <c r="AF12">
        <v>75</v>
      </c>
      <c r="AG12">
        <v>10114</v>
      </c>
      <c r="AH12" s="23">
        <v>31.331619262695298</v>
      </c>
      <c r="AI12" s="23">
        <v>44.8487739562988</v>
      </c>
      <c r="AJ12" s="23">
        <v>2.5439769029617299E-2</v>
      </c>
      <c r="AK12" s="23">
        <v>46.595657348632798</v>
      </c>
      <c r="AL12" s="23">
        <v>1.7723211050033501</v>
      </c>
      <c r="AM12" s="23">
        <v>44.823337554931598</v>
      </c>
      <c r="AN12">
        <v>0</v>
      </c>
      <c r="AO12">
        <v>0</v>
      </c>
      <c r="AP12">
        <v>0</v>
      </c>
      <c r="AQ12">
        <v>0.16</v>
      </c>
      <c r="AR12">
        <v>0</v>
      </c>
      <c r="AS12">
        <v>49.437179999999998</v>
      </c>
    </row>
    <row r="13" spans="1:45" x14ac:dyDescent="0.3">
      <c r="A13" t="s">
        <v>184</v>
      </c>
      <c r="B13" s="6" t="s">
        <v>183</v>
      </c>
      <c r="C13" t="s">
        <v>179</v>
      </c>
      <c r="D13" t="s">
        <v>180</v>
      </c>
      <c r="E13">
        <v>53.008725149999997</v>
      </c>
      <c r="F13" s="6"/>
      <c r="G13" s="6"/>
      <c r="H13" s="6"/>
      <c r="I13" s="6"/>
      <c r="J13" s="6"/>
      <c r="K13" s="6"/>
      <c r="L13" s="6">
        <v>124.57115</v>
      </c>
      <c r="M13" s="6">
        <v>361.23341966420099</v>
      </c>
      <c r="N13" s="6"/>
      <c r="O13">
        <v>2.4631088599562641E-2</v>
      </c>
      <c r="P13">
        <v>0.17513440549373629</v>
      </c>
      <c r="Q13" t="s">
        <v>181</v>
      </c>
      <c r="R13">
        <v>2.8125</v>
      </c>
      <c r="S13" s="6">
        <v>2926.9932058010099</v>
      </c>
      <c r="T13" s="6">
        <v>2851.3465393289589</v>
      </c>
      <c r="U13" s="6">
        <v>3866.904394262292</v>
      </c>
      <c r="V13">
        <v>8678.3266741392636</v>
      </c>
      <c r="W13">
        <v>1418.485040285389</v>
      </c>
      <c r="X13">
        <v>784.70577181889007</v>
      </c>
      <c r="Y13">
        <v>1170.384296968025</v>
      </c>
      <c r="Z13">
        <v>2588.90110510059</v>
      </c>
      <c r="AA13">
        <v>12913.5068833981</v>
      </c>
      <c r="AB13">
        <v>3</v>
      </c>
      <c r="AC13" s="6">
        <v>28.680430518001859</v>
      </c>
      <c r="AD13" s="6">
        <v>9349</v>
      </c>
      <c r="AE13">
        <v>601</v>
      </c>
      <c r="AF13">
        <v>71</v>
      </c>
      <c r="AG13">
        <v>9879</v>
      </c>
      <c r="AH13" s="23">
        <v>31.331619262695298</v>
      </c>
      <c r="AI13" s="23">
        <v>44.8487739562988</v>
      </c>
      <c r="AJ13" s="23">
        <v>2.5439769029617299E-2</v>
      </c>
      <c r="AK13" s="23">
        <v>46.595657348632798</v>
      </c>
      <c r="AL13" s="23">
        <v>1.7723211050033501</v>
      </c>
      <c r="AM13" s="23">
        <v>44.823337554931598</v>
      </c>
      <c r="AN13">
        <v>0</v>
      </c>
      <c r="AO13">
        <v>0</v>
      </c>
      <c r="AP13">
        <v>0</v>
      </c>
      <c r="AQ13">
        <v>0.16</v>
      </c>
      <c r="AR13">
        <v>0</v>
      </c>
      <c r="AS13">
        <v>49.437179999999998</v>
      </c>
    </row>
    <row r="14" spans="1:45" x14ac:dyDescent="0.3">
      <c r="A14" t="s">
        <v>185</v>
      </c>
      <c r="B14" s="6" t="s">
        <v>183</v>
      </c>
      <c r="C14" t="s">
        <v>179</v>
      </c>
      <c r="D14" t="s">
        <v>180</v>
      </c>
      <c r="E14">
        <v>316.51059400000003</v>
      </c>
      <c r="F14" s="6"/>
      <c r="G14" s="6"/>
      <c r="H14" s="6"/>
      <c r="I14" s="6"/>
      <c r="J14" s="6"/>
      <c r="K14" s="6"/>
      <c r="L14" s="6">
        <v>743.80085000000008</v>
      </c>
      <c r="M14" s="6">
        <v>759.25457318318399</v>
      </c>
      <c r="N14" s="6"/>
      <c r="O14">
        <v>2.4631088599562641E-2</v>
      </c>
      <c r="P14">
        <v>0.1794412583112717</v>
      </c>
      <c r="Q14" t="s">
        <v>181</v>
      </c>
      <c r="R14">
        <v>2.8125</v>
      </c>
      <c r="S14" s="6">
        <v>3006.0734333457158</v>
      </c>
      <c r="T14" s="6">
        <v>2835.6138702926751</v>
      </c>
      <c r="U14" s="6">
        <v>3854.466613296117</v>
      </c>
      <c r="V14">
        <v>8603.7562927152921</v>
      </c>
      <c r="W14">
        <v>1486.7243322280681</v>
      </c>
      <c r="X14">
        <v>706.27435065880059</v>
      </c>
      <c r="Y14">
        <v>1094.359879184361</v>
      </c>
      <c r="Z14">
        <v>2515.3986094357501</v>
      </c>
      <c r="AA14">
        <v>12837.7795608816</v>
      </c>
      <c r="AB14">
        <v>3</v>
      </c>
      <c r="AC14" s="6">
        <v>28.73208965357713</v>
      </c>
      <c r="AD14" s="6">
        <v>9608</v>
      </c>
      <c r="AE14">
        <v>612</v>
      </c>
      <c r="AF14">
        <v>74</v>
      </c>
      <c r="AG14">
        <v>10146</v>
      </c>
      <c r="AH14" s="23">
        <v>31.331619262695298</v>
      </c>
      <c r="AI14" s="23">
        <v>44.8487739562988</v>
      </c>
      <c r="AJ14" s="23">
        <v>2.5439769029617299E-2</v>
      </c>
      <c r="AK14" s="23">
        <v>46.595657348632798</v>
      </c>
      <c r="AL14" s="23">
        <v>1.7723211050033501</v>
      </c>
      <c r="AM14" s="23">
        <v>44.823337554931598</v>
      </c>
      <c r="AN14">
        <v>0</v>
      </c>
      <c r="AO14">
        <v>0</v>
      </c>
      <c r="AP14">
        <v>0</v>
      </c>
      <c r="AQ14">
        <v>0.16</v>
      </c>
      <c r="AR14">
        <v>0</v>
      </c>
      <c r="AS14">
        <v>49.437179999999998</v>
      </c>
    </row>
    <row r="15" spans="1:45" x14ac:dyDescent="0.3">
      <c r="A15" t="s">
        <v>186</v>
      </c>
      <c r="B15" s="6" t="s">
        <v>178</v>
      </c>
      <c r="C15" t="s">
        <v>179</v>
      </c>
      <c r="D15" t="s">
        <v>180</v>
      </c>
      <c r="E15">
        <v>77.251173899999998</v>
      </c>
      <c r="F15" s="6">
        <v>2.25</v>
      </c>
      <c r="G15" s="6">
        <v>1</v>
      </c>
      <c r="H15" s="6">
        <v>1.5</v>
      </c>
      <c r="I15" s="6">
        <v>0.57999999999999996</v>
      </c>
      <c r="J15" s="6">
        <v>0.42</v>
      </c>
      <c r="K15" s="6">
        <v>1.75</v>
      </c>
      <c r="L15" s="6">
        <v>178.33</v>
      </c>
      <c r="M15" s="6">
        <v>291.56954999999999</v>
      </c>
      <c r="N15" s="6">
        <v>1.75</v>
      </c>
      <c r="O15">
        <v>2.907659858465195E-2</v>
      </c>
      <c r="P15">
        <v>0.18113672733306879</v>
      </c>
      <c r="Q15" t="s">
        <v>181</v>
      </c>
      <c r="R15">
        <v>1.0625</v>
      </c>
      <c r="S15" s="6">
        <v>3357.4073194126609</v>
      </c>
      <c r="T15" s="6">
        <v>2678.4100748550518</v>
      </c>
      <c r="U15" s="6">
        <v>3704.2856464003471</v>
      </c>
      <c r="V15">
        <v>8194.0309389351951</v>
      </c>
      <c r="W15">
        <v>1887.9067928612651</v>
      </c>
      <c r="X15">
        <v>453.64477663748312</v>
      </c>
      <c r="Y15">
        <v>829.96574782656933</v>
      </c>
      <c r="Z15">
        <v>2217.9001029144601</v>
      </c>
      <c r="AA15">
        <v>12526.955283748899</v>
      </c>
      <c r="AB15">
        <v>3</v>
      </c>
      <c r="AC15" s="6">
        <v>28.264072213218089</v>
      </c>
      <c r="AD15" s="6">
        <v>9932</v>
      </c>
      <c r="AE15">
        <v>651</v>
      </c>
      <c r="AF15">
        <v>81</v>
      </c>
      <c r="AG15">
        <v>10502</v>
      </c>
      <c r="AH15" s="23">
        <v>33.048824310302699</v>
      </c>
      <c r="AI15" s="23">
        <v>43.276287078857401</v>
      </c>
      <c r="AJ15" s="23">
        <v>3.7638522684574099E-2</v>
      </c>
      <c r="AK15" s="23">
        <v>45.045131683349602</v>
      </c>
      <c r="AL15" s="23">
        <v>1.8064831495285001</v>
      </c>
      <c r="AM15" s="23">
        <v>43.238651275634702</v>
      </c>
      <c r="AN15">
        <v>0</v>
      </c>
      <c r="AO15">
        <v>0</v>
      </c>
      <c r="AP15">
        <v>0</v>
      </c>
      <c r="AQ15">
        <v>0.16</v>
      </c>
      <c r="AR15">
        <v>0</v>
      </c>
      <c r="AS15">
        <v>49.437179999999998</v>
      </c>
    </row>
    <row r="16" spans="1:45" x14ac:dyDescent="0.3">
      <c r="A16" t="s">
        <v>187</v>
      </c>
      <c r="B16" s="6" t="s">
        <v>178</v>
      </c>
      <c r="C16" t="s">
        <v>179</v>
      </c>
      <c r="D16" t="s">
        <v>180</v>
      </c>
      <c r="E16">
        <v>129.16188460000001</v>
      </c>
      <c r="F16" s="6">
        <v>2.25</v>
      </c>
      <c r="G16" s="6">
        <v>1</v>
      </c>
      <c r="H16" s="6">
        <v>1.5</v>
      </c>
      <c r="I16" s="6">
        <v>1.63</v>
      </c>
      <c r="J16" s="6">
        <v>0.46</v>
      </c>
      <c r="K16" s="6">
        <v>1.75</v>
      </c>
      <c r="L16" s="6">
        <v>383.67</v>
      </c>
      <c r="M16" s="6">
        <v>627.30044999999996</v>
      </c>
      <c r="N16" s="6">
        <v>2.25</v>
      </c>
      <c r="O16">
        <v>2.74146031588316E-2</v>
      </c>
      <c r="P16">
        <v>0.1831360459327698</v>
      </c>
      <c r="Q16" t="s">
        <v>181</v>
      </c>
      <c r="R16">
        <v>1.0625</v>
      </c>
      <c r="S16" s="6">
        <v>3474.202709457029</v>
      </c>
      <c r="T16" s="6">
        <v>2937.0637238240738</v>
      </c>
      <c r="U16" s="6">
        <v>3963.884141188596</v>
      </c>
      <c r="V16">
        <v>8280.4878443906946</v>
      </c>
      <c r="W16">
        <v>1810.2101656287359</v>
      </c>
      <c r="X16">
        <v>240.6229293496576</v>
      </c>
      <c r="Y16">
        <v>633.16496724862043</v>
      </c>
      <c r="Z16">
        <v>2055.01436761266</v>
      </c>
      <c r="AA16">
        <v>12373.411887848901</v>
      </c>
      <c r="AB16">
        <v>3</v>
      </c>
      <c r="AC16" s="6">
        <v>29.97845323216205</v>
      </c>
      <c r="AD16" s="6">
        <v>10896</v>
      </c>
      <c r="AE16">
        <v>704</v>
      </c>
      <c r="AF16">
        <v>100</v>
      </c>
      <c r="AG16">
        <v>11500</v>
      </c>
      <c r="AH16" s="23">
        <v>39.889633178710902</v>
      </c>
      <c r="AI16" s="23">
        <v>43.276287078857401</v>
      </c>
      <c r="AJ16" s="23">
        <v>3.7638522684574099E-2</v>
      </c>
      <c r="AK16" s="23">
        <v>45.045131683349602</v>
      </c>
      <c r="AL16" s="23">
        <v>1.8064831495285001</v>
      </c>
      <c r="AM16" s="23">
        <v>43.238651275634702</v>
      </c>
      <c r="AN16">
        <v>0</v>
      </c>
      <c r="AO16">
        <v>0</v>
      </c>
      <c r="AP16">
        <v>0</v>
      </c>
      <c r="AQ16">
        <v>0.16</v>
      </c>
      <c r="AR16">
        <v>0</v>
      </c>
      <c r="AS16">
        <v>49.437179999999998</v>
      </c>
    </row>
    <row r="17" spans="1:45" x14ac:dyDescent="0.3">
      <c r="A17" t="s">
        <v>188</v>
      </c>
      <c r="B17" s="6" t="s">
        <v>178</v>
      </c>
      <c r="C17" t="s">
        <v>179</v>
      </c>
      <c r="D17" t="s">
        <v>180</v>
      </c>
      <c r="E17">
        <v>47.403927099999997</v>
      </c>
      <c r="F17" s="6">
        <v>2.25</v>
      </c>
      <c r="G17" s="6">
        <v>1</v>
      </c>
      <c r="H17" s="6">
        <v>1.5</v>
      </c>
      <c r="I17" s="6">
        <v>0.93</v>
      </c>
      <c r="J17" s="6">
        <v>0.44</v>
      </c>
      <c r="K17" s="6">
        <v>1.75</v>
      </c>
      <c r="L17" s="6">
        <v>165.33</v>
      </c>
      <c r="M17" s="6">
        <v>270.31455</v>
      </c>
      <c r="N17" s="6">
        <v>2</v>
      </c>
      <c r="O17">
        <v>2.74146031588316E-2</v>
      </c>
      <c r="P17">
        <v>0.1831360459327698</v>
      </c>
      <c r="Q17" t="s">
        <v>181</v>
      </c>
      <c r="R17">
        <v>1.0625</v>
      </c>
      <c r="S17" s="6">
        <v>3472.3903396299329</v>
      </c>
      <c r="T17" s="6">
        <v>2923.6785385408598</v>
      </c>
      <c r="U17" s="6">
        <v>3950.5660728819362</v>
      </c>
      <c r="V17">
        <v>8271.7570009476949</v>
      </c>
      <c r="W17">
        <v>1817.695758500299</v>
      </c>
      <c r="X17">
        <v>244.99788896613819</v>
      </c>
      <c r="Y17">
        <v>637.963804111581</v>
      </c>
      <c r="Z17">
        <v>2059.1107097713698</v>
      </c>
      <c r="AA17">
        <v>12376.8306408593</v>
      </c>
      <c r="AB17">
        <v>3</v>
      </c>
      <c r="AC17" s="6">
        <v>29.891098949313399</v>
      </c>
      <c r="AD17" s="6">
        <v>10896</v>
      </c>
      <c r="AE17">
        <v>704</v>
      </c>
      <c r="AF17">
        <v>100</v>
      </c>
      <c r="AG17">
        <v>11500</v>
      </c>
      <c r="AH17" s="23">
        <v>39.889633178710902</v>
      </c>
      <c r="AI17" s="23">
        <v>43.276287078857401</v>
      </c>
      <c r="AJ17" s="23">
        <v>3.7638522684574099E-2</v>
      </c>
      <c r="AK17" s="23">
        <v>45.045131683349602</v>
      </c>
      <c r="AL17" s="23">
        <v>1.8064831495285001</v>
      </c>
      <c r="AM17" s="23">
        <v>43.238651275634702</v>
      </c>
      <c r="AN17">
        <v>0</v>
      </c>
      <c r="AO17">
        <v>0</v>
      </c>
      <c r="AP17">
        <v>0</v>
      </c>
      <c r="AQ17">
        <v>0.16</v>
      </c>
      <c r="AR17">
        <v>0</v>
      </c>
      <c r="AS17">
        <v>49.437179999999998</v>
      </c>
    </row>
    <row r="18" spans="1:45" x14ac:dyDescent="0.3">
      <c r="A18" t="s">
        <v>189</v>
      </c>
      <c r="B18" s="6" t="s">
        <v>178</v>
      </c>
      <c r="C18" t="s">
        <v>179</v>
      </c>
      <c r="D18" t="s">
        <v>190</v>
      </c>
      <c r="E18">
        <v>181.05592960000001</v>
      </c>
      <c r="F18" s="6">
        <v>2.5</v>
      </c>
      <c r="G18" s="6">
        <v>1</v>
      </c>
      <c r="H18" s="6">
        <v>1.75</v>
      </c>
      <c r="I18" s="6">
        <v>1.33</v>
      </c>
      <c r="J18" s="6">
        <v>0.82</v>
      </c>
      <c r="K18" s="6">
        <v>1.75</v>
      </c>
      <c r="L18" s="6">
        <v>432</v>
      </c>
      <c r="M18" s="6">
        <v>706.32</v>
      </c>
      <c r="N18" s="6">
        <v>2.75</v>
      </c>
      <c r="O18">
        <v>2.4740871042013168E-2</v>
      </c>
      <c r="P18">
        <v>0.18656489253044131</v>
      </c>
      <c r="Q18" t="s">
        <v>181</v>
      </c>
      <c r="R18">
        <v>1.0625</v>
      </c>
      <c r="S18" s="6">
        <v>3671.1570392083022</v>
      </c>
      <c r="T18" s="6">
        <v>3052.9451707092958</v>
      </c>
      <c r="U18" s="6">
        <v>4088.7185453629818</v>
      </c>
      <c r="V18">
        <v>8200.3557102052091</v>
      </c>
      <c r="W18">
        <v>1922.863624566148</v>
      </c>
      <c r="X18">
        <v>48.226043544444821</v>
      </c>
      <c r="Y18">
        <v>427.85743171379482</v>
      </c>
      <c r="Z18">
        <v>1850.34441172328</v>
      </c>
      <c r="AA18">
        <v>12170.733347027201</v>
      </c>
      <c r="AB18">
        <v>3</v>
      </c>
      <c r="AC18" s="6">
        <v>30.837255393465469</v>
      </c>
      <c r="AD18" s="6">
        <v>11354</v>
      </c>
      <c r="AE18">
        <v>753</v>
      </c>
      <c r="AF18">
        <v>110</v>
      </c>
      <c r="AG18">
        <v>11997</v>
      </c>
      <c r="AH18" s="23">
        <v>39.889633178710902</v>
      </c>
      <c r="AI18" s="23">
        <v>48.018604278564403</v>
      </c>
      <c r="AJ18" s="23">
        <v>9.9243037402629797E-2</v>
      </c>
      <c r="AK18" s="23">
        <v>49.959663391113203</v>
      </c>
      <c r="AL18" s="23">
        <v>2.04030442237854</v>
      </c>
      <c r="AM18" s="23">
        <v>47.919361114501903</v>
      </c>
      <c r="AN18">
        <v>0</v>
      </c>
      <c r="AO18">
        <v>0</v>
      </c>
      <c r="AP18">
        <v>0</v>
      </c>
      <c r="AQ18">
        <v>0.16</v>
      </c>
      <c r="AR18">
        <v>0</v>
      </c>
      <c r="AS18">
        <v>71.217053000000007</v>
      </c>
    </row>
    <row r="19" spans="1:45" x14ac:dyDescent="0.3">
      <c r="A19" t="s">
        <v>191</v>
      </c>
      <c r="B19" s="6" t="s">
        <v>178</v>
      </c>
      <c r="C19" t="s">
        <v>179</v>
      </c>
      <c r="D19" t="s">
        <v>180</v>
      </c>
      <c r="E19">
        <v>440.17006470000001</v>
      </c>
      <c r="F19" s="6">
        <v>2</v>
      </c>
      <c r="G19" s="6">
        <v>1</v>
      </c>
      <c r="H19" s="6">
        <v>1.5</v>
      </c>
      <c r="I19" s="6">
        <v>0.78</v>
      </c>
      <c r="J19" s="6">
        <v>0.55000000000000004</v>
      </c>
      <c r="K19" s="6">
        <v>1.75</v>
      </c>
      <c r="L19" s="6">
        <v>498.67</v>
      </c>
      <c r="M19" s="6">
        <v>815.32545000000005</v>
      </c>
      <c r="N19" s="6">
        <v>2</v>
      </c>
      <c r="O19">
        <v>2.418413944542408E-2</v>
      </c>
      <c r="P19">
        <v>0.19141656160354609</v>
      </c>
      <c r="Q19" t="s">
        <v>192</v>
      </c>
      <c r="R19">
        <v>1.0625</v>
      </c>
      <c r="S19" s="6">
        <v>4000.340234341536</v>
      </c>
      <c r="T19" s="6">
        <v>2810.6975787068541</v>
      </c>
      <c r="U19" s="6">
        <v>3893.864708074997</v>
      </c>
      <c r="V19">
        <v>7481.2788004445047</v>
      </c>
      <c r="W19">
        <v>2669.414239877688</v>
      </c>
      <c r="X19">
        <v>662.8531777358096</v>
      </c>
      <c r="Y19">
        <v>530.31546346943117</v>
      </c>
      <c r="Z19">
        <v>1316.44138521317</v>
      </c>
      <c r="AA19">
        <v>11618.747036963399</v>
      </c>
      <c r="AB19">
        <v>3</v>
      </c>
      <c r="AC19" s="6">
        <v>27.733367036971991</v>
      </c>
      <c r="AD19" s="6">
        <v>11743</v>
      </c>
      <c r="AE19">
        <v>809</v>
      </c>
      <c r="AF19">
        <v>115</v>
      </c>
      <c r="AG19">
        <v>12437</v>
      </c>
      <c r="AH19" s="23">
        <v>31.956132888793899</v>
      </c>
      <c r="AI19" s="23">
        <v>38.1133003234863</v>
      </c>
      <c r="AJ19" s="23">
        <v>8.0176055431365897E-2</v>
      </c>
      <c r="AK19" s="23">
        <v>40.267105102538999</v>
      </c>
      <c r="AL19" s="23">
        <v>2.2339842319488499</v>
      </c>
      <c r="AM19" s="23">
        <v>38.033123016357401</v>
      </c>
      <c r="AN19">
        <v>0</v>
      </c>
      <c r="AO19">
        <v>0</v>
      </c>
      <c r="AP19">
        <v>0</v>
      </c>
      <c r="AQ19">
        <v>0.16</v>
      </c>
      <c r="AR19">
        <v>1.8</v>
      </c>
      <c r="AS19">
        <v>4.1643379999999999</v>
      </c>
    </row>
    <row r="20" spans="1:45" x14ac:dyDescent="0.3">
      <c r="A20" t="s">
        <v>193</v>
      </c>
      <c r="B20" s="6" t="s">
        <v>178</v>
      </c>
      <c r="C20" t="s">
        <v>179</v>
      </c>
      <c r="D20" t="s">
        <v>180</v>
      </c>
      <c r="E20">
        <v>289.72149680000001</v>
      </c>
      <c r="F20" s="6">
        <v>2.5</v>
      </c>
      <c r="G20" s="6">
        <v>1</v>
      </c>
      <c r="H20" s="6">
        <v>1.5</v>
      </c>
      <c r="I20" s="6">
        <v>0.96</v>
      </c>
      <c r="J20" s="6">
        <v>0.62</v>
      </c>
      <c r="K20" s="6">
        <v>1.75</v>
      </c>
      <c r="L20" s="6">
        <v>443.67</v>
      </c>
      <c r="M20" s="6">
        <v>725.40044999999998</v>
      </c>
      <c r="N20" s="6">
        <v>1.75</v>
      </c>
      <c r="O20">
        <v>2.2519597783684731E-2</v>
      </c>
      <c r="P20">
        <v>0.19141656160354609</v>
      </c>
      <c r="Q20" t="s">
        <v>192</v>
      </c>
      <c r="R20">
        <v>1.0625</v>
      </c>
      <c r="S20" s="6">
        <v>4120.1687356045668</v>
      </c>
      <c r="T20" s="6">
        <v>2928.016817019547</v>
      </c>
      <c r="U20" s="6">
        <v>4001.4109637088491</v>
      </c>
      <c r="V20">
        <v>7632.5633501775092</v>
      </c>
      <c r="W20">
        <v>2534.4491865938189</v>
      </c>
      <c r="X20">
        <v>530.83848861208696</v>
      </c>
      <c r="Y20">
        <v>375.30100493530728</v>
      </c>
      <c r="Z20">
        <v>1358.34778316443</v>
      </c>
      <c r="AA20">
        <v>11663.6852079976</v>
      </c>
      <c r="AB20">
        <v>3</v>
      </c>
      <c r="AC20" s="6">
        <v>28.653756521832069</v>
      </c>
      <c r="AD20" s="6">
        <v>12002</v>
      </c>
      <c r="AE20">
        <v>822</v>
      </c>
      <c r="AF20">
        <v>122</v>
      </c>
      <c r="AG20">
        <v>12702</v>
      </c>
      <c r="AH20" s="23">
        <v>39.008049011230398</v>
      </c>
      <c r="AI20" s="23">
        <v>40.8186645507812</v>
      </c>
      <c r="AJ20" s="23">
        <v>5.4472889751195901E-2</v>
      </c>
      <c r="AK20" s="23">
        <v>42.729976654052699</v>
      </c>
      <c r="AL20" s="23">
        <v>1.9657849073410001</v>
      </c>
      <c r="AM20" s="23">
        <v>40.764190673828097</v>
      </c>
      <c r="AN20">
        <v>0</v>
      </c>
      <c r="AO20">
        <v>0</v>
      </c>
      <c r="AP20">
        <v>0</v>
      </c>
      <c r="AQ20">
        <v>0.16</v>
      </c>
      <c r="AR20">
        <v>1.8</v>
      </c>
      <c r="AS20">
        <v>71.217053000000007</v>
      </c>
    </row>
    <row r="21" spans="1:45" x14ac:dyDescent="0.3">
      <c r="A21" t="s">
        <v>194</v>
      </c>
      <c r="B21" s="6" t="s">
        <v>183</v>
      </c>
      <c r="C21" t="s">
        <v>179</v>
      </c>
      <c r="D21" t="s">
        <v>195</v>
      </c>
      <c r="E21">
        <v>291.00899579999998</v>
      </c>
      <c r="F21" s="6"/>
      <c r="G21" s="6"/>
      <c r="H21" s="6"/>
      <c r="I21" s="6"/>
      <c r="J21" s="6"/>
      <c r="K21" s="6"/>
      <c r="L21" s="6">
        <v>683.87115000000006</v>
      </c>
      <c r="M21" s="6">
        <v>733.19870290662004</v>
      </c>
      <c r="N21" s="6"/>
      <c r="O21">
        <v>2.2910682484507561E-2</v>
      </c>
      <c r="P21">
        <v>0.1934209614992142</v>
      </c>
      <c r="Q21" t="s">
        <v>192</v>
      </c>
      <c r="R21">
        <v>1.0625</v>
      </c>
      <c r="S21" s="6">
        <v>4359.8801910094353</v>
      </c>
      <c r="T21" s="6">
        <v>3151.7104208641172</v>
      </c>
      <c r="U21" s="6">
        <v>4251.2467613520048</v>
      </c>
      <c r="V21">
        <v>7697.3752952039849</v>
      </c>
      <c r="W21">
        <v>2565.758622607143</v>
      </c>
      <c r="X21">
        <v>628.95184535655505</v>
      </c>
      <c r="Y21">
        <v>322.01666123122061</v>
      </c>
      <c r="Z21">
        <v>1165.07924962621</v>
      </c>
      <c r="AA21">
        <v>11476.6233699356</v>
      </c>
      <c r="AB21">
        <v>3</v>
      </c>
      <c r="AC21" s="6">
        <v>29.633301818592479</v>
      </c>
      <c r="AD21" s="6">
        <v>12718</v>
      </c>
      <c r="AE21">
        <v>871</v>
      </c>
      <c r="AF21">
        <v>138</v>
      </c>
      <c r="AG21">
        <v>13451</v>
      </c>
      <c r="AH21" s="23">
        <v>39.008049011230398</v>
      </c>
      <c r="AI21" s="23">
        <v>43.305206298828097</v>
      </c>
      <c r="AJ21" s="23">
        <v>0.187574103474617</v>
      </c>
      <c r="AK21" s="23">
        <v>45.424541473388601</v>
      </c>
      <c r="AL21" s="23">
        <v>2.3069100379943799</v>
      </c>
      <c r="AM21" s="23">
        <v>43.117630004882798</v>
      </c>
      <c r="AN21">
        <v>0</v>
      </c>
      <c r="AO21">
        <v>0</v>
      </c>
      <c r="AP21">
        <v>0</v>
      </c>
      <c r="AQ21">
        <v>0.16</v>
      </c>
      <c r="AR21">
        <v>1.8</v>
      </c>
      <c r="AS21">
        <v>71.217053000000007</v>
      </c>
    </row>
    <row r="22" spans="1:45" x14ac:dyDescent="0.3">
      <c r="A22" t="s">
        <v>196</v>
      </c>
      <c r="B22" s="6" t="s">
        <v>183</v>
      </c>
      <c r="C22" t="s">
        <v>179</v>
      </c>
      <c r="D22" t="s">
        <v>197</v>
      </c>
      <c r="E22">
        <v>503.66953310000002</v>
      </c>
      <c r="F22" s="6"/>
      <c r="G22" s="6"/>
      <c r="H22" s="6"/>
      <c r="I22" s="6"/>
      <c r="J22" s="6"/>
      <c r="K22" s="6"/>
      <c r="L22" s="6">
        <v>1183.6244999999999</v>
      </c>
      <c r="M22" s="6">
        <v>920.99636475057605</v>
      </c>
      <c r="N22" s="6"/>
      <c r="O22">
        <v>2.2910682484507561E-2</v>
      </c>
      <c r="P22">
        <v>0.1934209614992142</v>
      </c>
      <c r="Q22" t="s">
        <v>192</v>
      </c>
      <c r="R22">
        <v>1.0625</v>
      </c>
      <c r="S22" s="6">
        <v>4330.5029803257848</v>
      </c>
      <c r="T22" s="6">
        <v>3158.8048629978698</v>
      </c>
      <c r="U22" s="6">
        <v>4235.601233005038</v>
      </c>
      <c r="V22">
        <v>7728.1342745989214</v>
      </c>
      <c r="W22">
        <v>2522.005003418441</v>
      </c>
      <c r="X22">
        <v>580.22354298090511</v>
      </c>
      <c r="Y22">
        <v>278.60304434653159</v>
      </c>
      <c r="Z22">
        <v>1212.7985131017001</v>
      </c>
      <c r="AA22">
        <v>11524.7289199195</v>
      </c>
      <c r="AB22">
        <v>3</v>
      </c>
      <c r="AC22" s="6">
        <v>29.727137885041181</v>
      </c>
      <c r="AD22" s="6">
        <v>12668</v>
      </c>
      <c r="AE22">
        <v>869</v>
      </c>
      <c r="AF22">
        <v>137</v>
      </c>
      <c r="AG22">
        <v>13400</v>
      </c>
      <c r="AH22" s="23">
        <v>39.008049011230398</v>
      </c>
      <c r="AI22" s="23">
        <v>43.305206298828097</v>
      </c>
      <c r="AJ22" s="23">
        <v>0.187574103474617</v>
      </c>
      <c r="AK22" s="23">
        <v>45.424541473388601</v>
      </c>
      <c r="AL22" s="23">
        <v>2.3069100379943799</v>
      </c>
      <c r="AM22" s="23">
        <v>43.117630004882798</v>
      </c>
      <c r="AN22">
        <v>0</v>
      </c>
      <c r="AO22">
        <v>0</v>
      </c>
      <c r="AP22">
        <v>0</v>
      </c>
      <c r="AQ22">
        <v>0.16</v>
      </c>
      <c r="AR22">
        <v>1.8</v>
      </c>
      <c r="AS22">
        <v>71.217053000000007</v>
      </c>
    </row>
    <row r="23" spans="1:45" x14ac:dyDescent="0.3">
      <c r="A23" t="s">
        <v>198</v>
      </c>
      <c r="B23" s="6" t="s">
        <v>178</v>
      </c>
      <c r="C23" t="s">
        <v>179</v>
      </c>
      <c r="D23" t="s">
        <v>199</v>
      </c>
      <c r="E23">
        <v>1259.0199849999999</v>
      </c>
      <c r="F23" s="6">
        <v>2.5</v>
      </c>
      <c r="G23" s="6">
        <v>1</v>
      </c>
      <c r="H23" s="6">
        <v>3.25</v>
      </c>
      <c r="I23" s="6">
        <v>1.26</v>
      </c>
      <c r="J23" s="6">
        <v>0.73</v>
      </c>
      <c r="K23" s="6">
        <v>1.75</v>
      </c>
      <c r="L23" s="6">
        <v>552.66999999999996</v>
      </c>
      <c r="M23" s="6">
        <v>903.61544999999899</v>
      </c>
      <c r="N23" s="6">
        <v>3.75</v>
      </c>
      <c r="O23">
        <v>2.2850040346384048E-2</v>
      </c>
      <c r="P23">
        <v>0.1887357234954834</v>
      </c>
      <c r="Q23" t="s">
        <v>200</v>
      </c>
      <c r="R23">
        <v>1.0625</v>
      </c>
      <c r="S23" s="6">
        <v>3983.3772744706312</v>
      </c>
      <c r="T23" s="6">
        <v>3293.311440646321</v>
      </c>
      <c r="U23" s="6">
        <v>4353.0698536023592</v>
      </c>
      <c r="V23">
        <v>8133.0363527593636</v>
      </c>
      <c r="W23">
        <v>2097.7823846627989</v>
      </c>
      <c r="X23">
        <v>297.19299359272298</v>
      </c>
      <c r="Y23">
        <v>148.80576050105111</v>
      </c>
      <c r="Z23">
        <v>1520.64055173522</v>
      </c>
      <c r="AA23">
        <v>11848.381892678301</v>
      </c>
      <c r="AB23">
        <v>3</v>
      </c>
      <c r="AC23" s="6">
        <v>31.64434447378067</v>
      </c>
      <c r="AD23" s="6">
        <v>12280</v>
      </c>
      <c r="AE23">
        <v>826</v>
      </c>
      <c r="AF23">
        <v>130</v>
      </c>
      <c r="AG23">
        <v>12976</v>
      </c>
      <c r="AH23" s="23">
        <v>39.889633178710902</v>
      </c>
      <c r="AI23" s="23">
        <v>45.807640075683501</v>
      </c>
      <c r="AJ23" s="23">
        <v>0.13833168148994399</v>
      </c>
      <c r="AK23" s="23">
        <v>47.796150207519503</v>
      </c>
      <c r="AL23" s="23">
        <v>2.1268417835235498</v>
      </c>
      <c r="AM23" s="23">
        <v>45.6693115234375</v>
      </c>
      <c r="AN23">
        <v>0</v>
      </c>
      <c r="AO23">
        <v>0</v>
      </c>
      <c r="AP23">
        <v>0</v>
      </c>
      <c r="AQ23">
        <v>0.16</v>
      </c>
      <c r="AR23">
        <v>1.8</v>
      </c>
      <c r="AS23">
        <v>71.217053000000007</v>
      </c>
    </row>
    <row r="24" spans="1:45" x14ac:dyDescent="0.3">
      <c r="A24" t="s">
        <v>201</v>
      </c>
      <c r="B24" s="6" t="s">
        <v>178</v>
      </c>
      <c r="C24" t="s">
        <v>179</v>
      </c>
      <c r="D24" t="s">
        <v>180</v>
      </c>
      <c r="E24">
        <v>293.60662480000002</v>
      </c>
      <c r="F24" s="6">
        <v>2.5</v>
      </c>
      <c r="G24" s="6">
        <v>1</v>
      </c>
      <c r="H24" s="6">
        <v>2</v>
      </c>
      <c r="I24" s="6">
        <v>0.93</v>
      </c>
      <c r="J24" s="6">
        <v>0.46</v>
      </c>
      <c r="K24" s="6">
        <v>1.75</v>
      </c>
      <c r="L24" s="6">
        <v>592.33000000000004</v>
      </c>
      <c r="M24" s="6">
        <v>968.45955000000004</v>
      </c>
      <c r="N24" s="6">
        <v>2.25</v>
      </c>
      <c r="O24">
        <v>2.6072481647133831E-2</v>
      </c>
      <c r="P24">
        <v>0.18383724987506869</v>
      </c>
      <c r="Q24" t="s">
        <v>181</v>
      </c>
      <c r="R24">
        <v>1.0625</v>
      </c>
      <c r="S24" s="6">
        <v>3522.9730050764429</v>
      </c>
      <c r="T24" s="6">
        <v>3424.0888887036958</v>
      </c>
      <c r="U24" s="6">
        <v>4449.7989417475419</v>
      </c>
      <c r="V24">
        <v>8653.5143500947997</v>
      </c>
      <c r="W24">
        <v>1537.0710571193169</v>
      </c>
      <c r="X24">
        <v>514.75538529008725</v>
      </c>
      <c r="Y24">
        <v>708.19885493865843</v>
      </c>
      <c r="Z24">
        <v>1956.63664027291</v>
      </c>
      <c r="AA24">
        <v>12311.2759719078</v>
      </c>
      <c r="AB24">
        <v>3</v>
      </c>
      <c r="AC24" s="6">
        <v>32.265789013823323</v>
      </c>
      <c r="AD24" s="6">
        <v>11634</v>
      </c>
      <c r="AE24">
        <v>754</v>
      </c>
      <c r="AF24">
        <v>118</v>
      </c>
      <c r="AG24">
        <v>12270</v>
      </c>
      <c r="AH24" s="23">
        <v>39.889633178710902</v>
      </c>
      <c r="AI24" s="23">
        <v>48.018604278564403</v>
      </c>
      <c r="AJ24" s="23">
        <v>9.9243037402629797E-2</v>
      </c>
      <c r="AK24" s="23">
        <v>49.959663391113203</v>
      </c>
      <c r="AL24" s="23">
        <v>2.04030442237854</v>
      </c>
      <c r="AM24" s="23">
        <v>47.919361114501903</v>
      </c>
      <c r="AN24">
        <v>0</v>
      </c>
      <c r="AO24">
        <v>0</v>
      </c>
      <c r="AP24">
        <v>0</v>
      </c>
      <c r="AQ24">
        <v>0.16</v>
      </c>
      <c r="AR24">
        <v>0</v>
      </c>
      <c r="AS24">
        <v>71.217053000000007</v>
      </c>
    </row>
    <row r="25" spans="1:45" x14ac:dyDescent="0.3">
      <c r="A25" t="s">
        <v>202</v>
      </c>
      <c r="B25" s="6" t="s">
        <v>183</v>
      </c>
      <c r="C25" t="s">
        <v>179</v>
      </c>
      <c r="D25" t="s">
        <v>180</v>
      </c>
      <c r="E25">
        <v>205.34849589999999</v>
      </c>
      <c r="F25" s="6"/>
      <c r="G25" s="6"/>
      <c r="H25" s="6"/>
      <c r="I25" s="6"/>
      <c r="J25" s="6"/>
      <c r="K25" s="6"/>
      <c r="L25" s="6">
        <v>482.56779999999998</v>
      </c>
      <c r="M25" s="6">
        <v>634.27571039798397</v>
      </c>
      <c r="N25" s="6"/>
      <c r="O25">
        <v>2.7672348544001579E-2</v>
      </c>
      <c r="P25">
        <v>0.18276882171630859</v>
      </c>
      <c r="Q25" t="s">
        <v>181</v>
      </c>
      <c r="R25">
        <v>1.0625</v>
      </c>
      <c r="S25" s="6">
        <v>3422.676650756739</v>
      </c>
      <c r="T25" s="6">
        <v>3307.0081102672311</v>
      </c>
      <c r="U25" s="6">
        <v>4332.3227097714298</v>
      </c>
      <c r="V25">
        <v>8635.5168591207148</v>
      </c>
      <c r="W25">
        <v>1507.502515831726</v>
      </c>
      <c r="X25">
        <v>481.14979854629161</v>
      </c>
      <c r="Y25">
        <v>744.41250326536237</v>
      </c>
      <c r="Z25">
        <v>2060.3011342589898</v>
      </c>
      <c r="AA25">
        <v>12407.2662361245</v>
      </c>
      <c r="AB25">
        <v>3</v>
      </c>
      <c r="AC25" s="6">
        <v>31.93961639084722</v>
      </c>
      <c r="AD25" s="6">
        <v>11303</v>
      </c>
      <c r="AE25">
        <v>723</v>
      </c>
      <c r="AF25">
        <v>109</v>
      </c>
      <c r="AG25">
        <v>11917</v>
      </c>
      <c r="AH25" s="23">
        <v>39.889633178710902</v>
      </c>
      <c r="AI25" s="23">
        <v>48.018604278564403</v>
      </c>
      <c r="AJ25" s="23">
        <v>9.9243037402629797E-2</v>
      </c>
      <c r="AK25" s="23">
        <v>49.959663391113203</v>
      </c>
      <c r="AL25" s="23">
        <v>2.04030442237854</v>
      </c>
      <c r="AM25" s="23">
        <v>47.919361114501903</v>
      </c>
      <c r="AN25">
        <v>0</v>
      </c>
      <c r="AO25">
        <v>0</v>
      </c>
      <c r="AP25">
        <v>0</v>
      </c>
      <c r="AQ25">
        <v>0.16</v>
      </c>
      <c r="AR25">
        <v>0</v>
      </c>
      <c r="AS25">
        <v>49.437179999999998</v>
      </c>
    </row>
    <row r="26" spans="1:45" x14ac:dyDescent="0.3">
      <c r="A26" t="s">
        <v>203</v>
      </c>
      <c r="B26" s="6" t="s">
        <v>183</v>
      </c>
      <c r="C26">
        <v>0</v>
      </c>
      <c r="D26">
        <v>0</v>
      </c>
      <c r="E26">
        <v>93.916061810000002</v>
      </c>
      <c r="F26" s="6"/>
      <c r="G26" s="6"/>
      <c r="H26" s="6"/>
      <c r="I26" s="6"/>
      <c r="J26" s="6"/>
      <c r="K26" s="6"/>
      <c r="L26" s="6">
        <v>220.70259999999999</v>
      </c>
      <c r="M26" s="6">
        <v>458.18792040805403</v>
      </c>
      <c r="N26" s="6"/>
      <c r="O26">
        <v>2.2802578285336491E-2</v>
      </c>
      <c r="P26">
        <v>0.1930696219205856</v>
      </c>
      <c r="Q26" t="s">
        <v>192</v>
      </c>
      <c r="R26">
        <v>1.0625</v>
      </c>
      <c r="S26" s="6">
        <v>4232.0594159646826</v>
      </c>
      <c r="T26" s="6">
        <v>3441.5182612873041</v>
      </c>
      <c r="U26" s="6">
        <v>4506.1309899803709</v>
      </c>
      <c r="V26">
        <v>8053.80635033405</v>
      </c>
      <c r="W26">
        <v>2282.2866132251938</v>
      </c>
      <c r="X26">
        <v>545.80041715089908</v>
      </c>
      <c r="Y26">
        <v>220.17997425923971</v>
      </c>
      <c r="Z26">
        <v>1266.0218983395</v>
      </c>
      <c r="AA26">
        <v>11597.370226037199</v>
      </c>
      <c r="AB26">
        <v>3</v>
      </c>
      <c r="AC26" s="6">
        <v>31.264472068047009</v>
      </c>
      <c r="AD26" s="6">
        <v>13315</v>
      </c>
      <c r="AE26">
        <v>911</v>
      </c>
      <c r="AF26">
        <v>154</v>
      </c>
      <c r="AG26">
        <v>14072</v>
      </c>
      <c r="AH26" s="23">
        <v>39.889633178710902</v>
      </c>
      <c r="AI26" s="23">
        <v>45.807640075683501</v>
      </c>
      <c r="AJ26" s="23">
        <v>0.13833168148994399</v>
      </c>
      <c r="AK26" s="23">
        <v>47.796150207519503</v>
      </c>
      <c r="AL26" s="23">
        <v>2.1268417835235498</v>
      </c>
      <c r="AM26" s="23">
        <v>45.6693115234375</v>
      </c>
      <c r="AN26">
        <v>0</v>
      </c>
      <c r="AO26">
        <v>0</v>
      </c>
      <c r="AP26">
        <v>0</v>
      </c>
      <c r="AQ26">
        <v>0.16</v>
      </c>
      <c r="AR26">
        <v>1.8</v>
      </c>
      <c r="AS26">
        <v>71.217053000000007</v>
      </c>
    </row>
    <row r="27" spans="1:45" x14ac:dyDescent="0.3">
      <c r="A27" t="s">
        <v>204</v>
      </c>
      <c r="B27" s="6" t="s">
        <v>183</v>
      </c>
      <c r="C27">
        <v>0</v>
      </c>
      <c r="D27">
        <v>0</v>
      </c>
      <c r="E27">
        <v>38.695595599999997</v>
      </c>
      <c r="F27" s="6"/>
      <c r="G27" s="6"/>
      <c r="H27" s="6"/>
      <c r="I27" s="6"/>
      <c r="J27" s="6"/>
      <c r="K27" s="6"/>
      <c r="L27" s="6">
        <v>90.935599999999994</v>
      </c>
      <c r="M27" s="6">
        <v>316.933813329624</v>
      </c>
      <c r="N27" s="6"/>
      <c r="O27">
        <v>2.2802578285336491E-2</v>
      </c>
      <c r="P27">
        <v>0.1930696219205856</v>
      </c>
      <c r="Q27" t="s">
        <v>192</v>
      </c>
      <c r="R27">
        <v>1.0625</v>
      </c>
      <c r="S27" s="6">
        <v>4218.5586410157221</v>
      </c>
      <c r="T27" s="6">
        <v>3433.7383228560311</v>
      </c>
      <c r="U27" s="6">
        <v>4497.9465302777917</v>
      </c>
      <c r="V27">
        <v>8058.129646556089</v>
      </c>
      <c r="W27">
        <v>2271.8033435715761</v>
      </c>
      <c r="X27">
        <v>532.21814181862283</v>
      </c>
      <c r="Y27">
        <v>209.1018093303712</v>
      </c>
      <c r="Z27">
        <v>1279.7890565801599</v>
      </c>
      <c r="AA27">
        <v>11610.952824809399</v>
      </c>
      <c r="AB27">
        <v>3</v>
      </c>
      <c r="AC27" s="6">
        <v>31.29138183462759</v>
      </c>
      <c r="AD27" s="6">
        <v>13315</v>
      </c>
      <c r="AE27">
        <v>911</v>
      </c>
      <c r="AF27">
        <v>154</v>
      </c>
      <c r="AG27">
        <v>14072</v>
      </c>
      <c r="AH27" s="23">
        <v>39.889633178710902</v>
      </c>
      <c r="AI27" s="23">
        <v>45.807640075683501</v>
      </c>
      <c r="AJ27" s="23">
        <v>0.13833168148994399</v>
      </c>
      <c r="AK27" s="23">
        <v>47.796150207519503</v>
      </c>
      <c r="AL27" s="23">
        <v>2.1268417835235498</v>
      </c>
      <c r="AM27" s="23">
        <v>45.6693115234375</v>
      </c>
      <c r="AN27">
        <v>0</v>
      </c>
      <c r="AO27">
        <v>0</v>
      </c>
      <c r="AP27">
        <v>0</v>
      </c>
      <c r="AQ27">
        <v>0.16</v>
      </c>
      <c r="AR27">
        <v>1.8</v>
      </c>
      <c r="AS27">
        <v>71.217053000000007</v>
      </c>
    </row>
    <row r="28" spans="1:45" x14ac:dyDescent="0.3">
      <c r="A28" t="s">
        <v>205</v>
      </c>
      <c r="B28" s="6" t="s">
        <v>183</v>
      </c>
      <c r="C28">
        <v>0</v>
      </c>
      <c r="D28">
        <v>0</v>
      </c>
      <c r="E28">
        <v>103.623012</v>
      </c>
      <c r="F28" s="6"/>
      <c r="G28" s="6"/>
      <c r="H28" s="6"/>
      <c r="I28" s="6"/>
      <c r="J28" s="6"/>
      <c r="K28" s="6"/>
      <c r="L28" s="6">
        <v>243.51405</v>
      </c>
      <c r="M28" s="6">
        <v>477.31041984811202</v>
      </c>
      <c r="N28" s="6"/>
      <c r="O28">
        <v>2.2802578285336491E-2</v>
      </c>
      <c r="P28">
        <v>0.1930696219205856</v>
      </c>
      <c r="Q28" t="s">
        <v>192</v>
      </c>
      <c r="R28">
        <v>1.0625</v>
      </c>
      <c r="S28" s="6">
        <v>4191.1105916121214</v>
      </c>
      <c r="T28" s="6">
        <v>3416.6264964870629</v>
      </c>
      <c r="U28" s="6">
        <v>4480.1133625246111</v>
      </c>
      <c r="V28">
        <v>8065.8344846053242</v>
      </c>
      <c r="W28">
        <v>2251.2311813175061</v>
      </c>
      <c r="X28">
        <v>504.01512974677502</v>
      </c>
      <c r="Y28">
        <v>186.58279235846121</v>
      </c>
      <c r="Z28">
        <v>1307.9235665230999</v>
      </c>
      <c r="AA28">
        <v>11638.6170223345</v>
      </c>
      <c r="AB28">
        <v>3</v>
      </c>
      <c r="AC28" s="6">
        <v>31.347027509784208</v>
      </c>
      <c r="AD28" s="6">
        <v>13112</v>
      </c>
      <c r="AE28">
        <v>885</v>
      </c>
      <c r="AF28">
        <v>149</v>
      </c>
      <c r="AG28">
        <v>13848</v>
      </c>
      <c r="AH28" s="23">
        <v>39.889633178710902</v>
      </c>
      <c r="AI28" s="23">
        <v>45.807640075683501</v>
      </c>
      <c r="AJ28" s="23">
        <v>0.13833168148994399</v>
      </c>
      <c r="AK28" s="23">
        <v>47.796150207519503</v>
      </c>
      <c r="AL28" s="23">
        <v>2.1268417835235498</v>
      </c>
      <c r="AM28" s="23">
        <v>45.6693115234375</v>
      </c>
      <c r="AN28">
        <v>0</v>
      </c>
      <c r="AO28">
        <v>0</v>
      </c>
      <c r="AP28">
        <v>0</v>
      </c>
      <c r="AQ28">
        <v>0.16</v>
      </c>
      <c r="AR28">
        <v>1.8</v>
      </c>
      <c r="AS28">
        <v>71.217053000000007</v>
      </c>
    </row>
    <row r="29" spans="1:45" x14ac:dyDescent="0.3">
      <c r="A29" t="s">
        <v>206</v>
      </c>
      <c r="B29" s="6" t="s">
        <v>183</v>
      </c>
      <c r="C29">
        <v>0</v>
      </c>
      <c r="D29">
        <v>0</v>
      </c>
      <c r="E29">
        <v>28.105493160000002</v>
      </c>
      <c r="F29" s="6"/>
      <c r="G29" s="6"/>
      <c r="H29" s="6"/>
      <c r="I29" s="6"/>
      <c r="J29" s="6"/>
      <c r="K29" s="6"/>
      <c r="L29" s="6">
        <v>66.046750000000003</v>
      </c>
      <c r="M29" s="6">
        <v>277.48219875247997</v>
      </c>
      <c r="N29" s="6"/>
      <c r="O29">
        <v>2.2802578285336491E-2</v>
      </c>
      <c r="P29">
        <v>0.1930696219205856</v>
      </c>
      <c r="Q29" t="s">
        <v>192</v>
      </c>
      <c r="R29">
        <v>1.0625</v>
      </c>
      <c r="S29" s="6">
        <v>4177.0512093463531</v>
      </c>
      <c r="T29" s="6">
        <v>3405.5481035528251</v>
      </c>
      <c r="U29" s="6">
        <v>4468.7319019952511</v>
      </c>
      <c r="V29">
        <v>8067.757950147713</v>
      </c>
      <c r="W29">
        <v>2241.8986259854801</v>
      </c>
      <c r="X29">
        <v>488.4345632323508</v>
      </c>
      <c r="Y29">
        <v>173.59845750859009</v>
      </c>
      <c r="Z29">
        <v>1322.58853988489</v>
      </c>
      <c r="AA29">
        <v>11652.869728580899</v>
      </c>
      <c r="AB29">
        <v>3</v>
      </c>
      <c r="AC29" s="6">
        <v>31.37506522807772</v>
      </c>
      <c r="AD29" s="6">
        <v>13112</v>
      </c>
      <c r="AE29">
        <v>885</v>
      </c>
      <c r="AF29">
        <v>149</v>
      </c>
      <c r="AG29">
        <v>13848</v>
      </c>
      <c r="AH29" s="23">
        <v>39.889633178710902</v>
      </c>
      <c r="AI29" s="23">
        <v>45.807640075683501</v>
      </c>
      <c r="AJ29" s="23">
        <v>0.13833168148994399</v>
      </c>
      <c r="AK29" s="23">
        <v>47.796150207519503</v>
      </c>
      <c r="AL29" s="23">
        <v>2.1268417835235498</v>
      </c>
      <c r="AM29" s="23">
        <v>45.6693115234375</v>
      </c>
      <c r="AN29">
        <v>0</v>
      </c>
      <c r="AO29">
        <v>0</v>
      </c>
      <c r="AP29">
        <v>0</v>
      </c>
      <c r="AQ29">
        <v>0.16</v>
      </c>
      <c r="AR29">
        <v>1.8</v>
      </c>
      <c r="AS29">
        <v>71.217053000000007</v>
      </c>
    </row>
    <row r="30" spans="1:45" x14ac:dyDescent="0.3">
      <c r="A30" t="s">
        <v>207</v>
      </c>
      <c r="B30" s="6" t="s">
        <v>183</v>
      </c>
      <c r="C30">
        <v>0</v>
      </c>
      <c r="D30">
        <v>0</v>
      </c>
      <c r="E30">
        <v>130.094201</v>
      </c>
      <c r="F30" s="6"/>
      <c r="G30" s="6"/>
      <c r="H30" s="6"/>
      <c r="I30" s="6"/>
      <c r="J30" s="6"/>
      <c r="K30" s="6"/>
      <c r="L30" s="6">
        <v>305.72089999999997</v>
      </c>
      <c r="M30" s="6">
        <v>524.65345227164505</v>
      </c>
      <c r="N30" s="6"/>
      <c r="O30">
        <v>2.2802578285336491E-2</v>
      </c>
      <c r="P30">
        <v>0.1930696219205856</v>
      </c>
      <c r="Q30" t="s">
        <v>192</v>
      </c>
      <c r="R30">
        <v>1.0625</v>
      </c>
      <c r="S30" s="6">
        <v>4162.5140779711373</v>
      </c>
      <c r="T30" s="6">
        <v>3392.6689284316858</v>
      </c>
      <c r="U30" s="6">
        <v>4455.5786029984656</v>
      </c>
      <c r="V30">
        <v>8068.52065139971</v>
      </c>
      <c r="W30">
        <v>2233.0192399897551</v>
      </c>
      <c r="X30">
        <v>471.60895653972528</v>
      </c>
      <c r="Y30">
        <v>159.30213425272709</v>
      </c>
      <c r="Z30">
        <v>1337.91853504131</v>
      </c>
      <c r="AA30">
        <v>11667.671789796101</v>
      </c>
      <c r="AB30">
        <v>3</v>
      </c>
      <c r="AC30" s="6">
        <v>31.410023085716599</v>
      </c>
      <c r="AD30" s="6">
        <v>13112</v>
      </c>
      <c r="AE30">
        <v>885</v>
      </c>
      <c r="AF30">
        <v>149</v>
      </c>
      <c r="AG30">
        <v>13848</v>
      </c>
      <c r="AH30" s="23">
        <v>39.889633178710902</v>
      </c>
      <c r="AI30" s="23">
        <v>45.807640075683501</v>
      </c>
      <c r="AJ30" s="23">
        <v>0.13833168148994399</v>
      </c>
      <c r="AK30" s="23">
        <v>47.796150207519503</v>
      </c>
      <c r="AL30" s="23">
        <v>2.1268417835235498</v>
      </c>
      <c r="AM30" s="23">
        <v>45.6693115234375</v>
      </c>
      <c r="AN30">
        <v>0</v>
      </c>
      <c r="AO30">
        <v>0</v>
      </c>
      <c r="AP30">
        <v>0</v>
      </c>
      <c r="AQ30">
        <v>0.16</v>
      </c>
      <c r="AR30">
        <v>1.8</v>
      </c>
      <c r="AS30">
        <v>71.217053000000007</v>
      </c>
    </row>
    <row r="31" spans="1:45" x14ac:dyDescent="0.3">
      <c r="A31" t="s">
        <v>208</v>
      </c>
      <c r="B31" s="6" t="s">
        <v>183</v>
      </c>
      <c r="C31">
        <v>0</v>
      </c>
      <c r="D31">
        <v>0</v>
      </c>
      <c r="E31">
        <v>93.239261900000002</v>
      </c>
      <c r="F31" s="6"/>
      <c r="G31" s="6"/>
      <c r="H31" s="6"/>
      <c r="I31" s="6"/>
      <c r="J31" s="6"/>
      <c r="K31" s="6"/>
      <c r="L31" s="6">
        <v>219.11165</v>
      </c>
      <c r="M31" s="6">
        <v>456.81201085055301</v>
      </c>
      <c r="N31" s="6"/>
      <c r="O31">
        <v>2.2802578285336491E-2</v>
      </c>
      <c r="P31">
        <v>0.19183747470378881</v>
      </c>
      <c r="Q31" t="s">
        <v>192</v>
      </c>
      <c r="R31">
        <v>1.0625</v>
      </c>
      <c r="S31" s="6">
        <v>4149.7177492512474</v>
      </c>
      <c r="T31" s="6">
        <v>3380.7849513405431</v>
      </c>
      <c r="U31" s="6">
        <v>4443.4780372310261</v>
      </c>
      <c r="V31">
        <v>8068.7481758493304</v>
      </c>
      <c r="W31">
        <v>2225.5383266784152</v>
      </c>
      <c r="X31">
        <v>456.51766077233998</v>
      </c>
      <c r="Y31">
        <v>146.62881106464599</v>
      </c>
      <c r="Z31">
        <v>1351.4875321859099</v>
      </c>
      <c r="AA31">
        <v>11680.740944229001</v>
      </c>
      <c r="AB31">
        <v>3</v>
      </c>
      <c r="AC31" s="6">
        <v>31.427141686421901</v>
      </c>
      <c r="AD31" s="6">
        <v>12937</v>
      </c>
      <c r="AE31">
        <v>864</v>
      </c>
      <c r="AF31">
        <v>143</v>
      </c>
      <c r="AG31">
        <v>13658</v>
      </c>
      <c r="AH31" s="23">
        <v>39.889633178710902</v>
      </c>
      <c r="AI31" s="23">
        <v>45.807640075683501</v>
      </c>
      <c r="AJ31" s="23">
        <v>0.13833168148994399</v>
      </c>
      <c r="AK31" s="23">
        <v>47.796150207519503</v>
      </c>
      <c r="AL31" s="23">
        <v>2.1268417835235498</v>
      </c>
      <c r="AM31" s="23">
        <v>45.6693115234375</v>
      </c>
      <c r="AN31">
        <v>0</v>
      </c>
      <c r="AO31">
        <v>0</v>
      </c>
      <c r="AP31">
        <v>0</v>
      </c>
      <c r="AQ31">
        <v>0.16</v>
      </c>
      <c r="AR31">
        <v>1.8</v>
      </c>
      <c r="AS31">
        <v>71.217053000000007</v>
      </c>
    </row>
    <row r="32" spans="1:45" x14ac:dyDescent="0.3">
      <c r="A32" t="s">
        <v>209</v>
      </c>
      <c r="B32" s="6" t="s">
        <v>178</v>
      </c>
      <c r="C32" t="s">
        <v>179</v>
      </c>
      <c r="D32" t="s">
        <v>180</v>
      </c>
      <c r="E32">
        <v>70.169094090000002</v>
      </c>
      <c r="F32" s="6">
        <v>2</v>
      </c>
      <c r="G32" s="6">
        <v>1</v>
      </c>
      <c r="H32" s="6">
        <v>1.5</v>
      </c>
      <c r="I32" s="6">
        <v>0.65</v>
      </c>
      <c r="J32" s="6">
        <v>0.4</v>
      </c>
      <c r="K32" s="6">
        <v>2</v>
      </c>
      <c r="L32" s="6">
        <v>258.33</v>
      </c>
      <c r="M32" s="6">
        <v>422.36955</v>
      </c>
      <c r="N32" s="6">
        <v>2</v>
      </c>
      <c r="O32">
        <v>2.914183214306831E-2</v>
      </c>
      <c r="P32">
        <v>0.1817276328802109</v>
      </c>
      <c r="Q32" t="s">
        <v>181</v>
      </c>
      <c r="R32">
        <v>1.0625</v>
      </c>
      <c r="S32" s="6">
        <v>3343.8925697644759</v>
      </c>
      <c r="T32" s="6">
        <v>2901.7204679512338</v>
      </c>
      <c r="U32" s="6">
        <v>3927.4139244828889</v>
      </c>
      <c r="V32">
        <v>8368.5475985563244</v>
      </c>
      <c r="W32">
        <v>1713.983276955729</v>
      </c>
      <c r="X32">
        <v>369.6842373201614</v>
      </c>
      <c r="Y32">
        <v>760.82173975089881</v>
      </c>
      <c r="Z32">
        <v>2183.2947919284802</v>
      </c>
      <c r="AA32">
        <v>12502.7328178193</v>
      </c>
      <c r="AB32">
        <v>3</v>
      </c>
      <c r="AC32" s="6">
        <v>29.637408410832361</v>
      </c>
      <c r="AD32" s="6">
        <v>10431</v>
      </c>
      <c r="AE32">
        <v>679</v>
      </c>
      <c r="AF32">
        <v>91</v>
      </c>
      <c r="AG32">
        <v>11019</v>
      </c>
      <c r="AH32" s="23">
        <v>33.048824310302699</v>
      </c>
      <c r="AI32" s="23">
        <v>43.276287078857401</v>
      </c>
      <c r="AJ32" s="23">
        <v>3.7638522684574099E-2</v>
      </c>
      <c r="AK32" s="23">
        <v>45.045131683349602</v>
      </c>
      <c r="AL32" s="23">
        <v>1.8064831495285001</v>
      </c>
      <c r="AM32" s="23">
        <v>43.238651275634702</v>
      </c>
      <c r="AN32">
        <v>0</v>
      </c>
      <c r="AO32">
        <v>0</v>
      </c>
      <c r="AP32">
        <v>0</v>
      </c>
      <c r="AQ32">
        <v>0.16</v>
      </c>
      <c r="AR32">
        <v>0</v>
      </c>
      <c r="AS32">
        <v>49.437179999999998</v>
      </c>
    </row>
    <row r="33" spans="1:45" x14ac:dyDescent="0.3">
      <c r="A33" t="s">
        <v>210</v>
      </c>
      <c r="B33" s="6" t="s">
        <v>183</v>
      </c>
      <c r="C33" t="s">
        <v>179</v>
      </c>
      <c r="D33" t="s">
        <v>180</v>
      </c>
      <c r="E33">
        <v>171.3083685</v>
      </c>
      <c r="F33" s="6"/>
      <c r="G33" s="6"/>
      <c r="H33" s="6"/>
      <c r="I33" s="6"/>
      <c r="J33" s="6"/>
      <c r="K33" s="6"/>
      <c r="L33" s="6">
        <v>402.57380000000001</v>
      </c>
      <c r="M33" s="6">
        <v>588.24352560430304</v>
      </c>
      <c r="N33" s="6"/>
      <c r="O33">
        <v>2.4631088599562641E-2</v>
      </c>
      <c r="P33">
        <v>0.1794412583112717</v>
      </c>
      <c r="Q33" t="s">
        <v>181</v>
      </c>
      <c r="R33">
        <v>2.8125</v>
      </c>
      <c r="S33" s="6">
        <v>2961.497385310206</v>
      </c>
      <c r="T33" s="6">
        <v>2793.202557056602</v>
      </c>
      <c r="U33" s="6">
        <v>3810.5944332217432</v>
      </c>
      <c r="V33">
        <v>8609.0749616015964</v>
      </c>
      <c r="W33">
        <v>1490.058468589727</v>
      </c>
      <c r="X33">
        <v>753.51860610719143</v>
      </c>
      <c r="Y33">
        <v>1143.5354317411291</v>
      </c>
      <c r="Z33">
        <v>2565.6800577200302</v>
      </c>
      <c r="AA33">
        <v>12886.3980812933</v>
      </c>
      <c r="AB33">
        <v>3</v>
      </c>
      <c r="AC33" s="6">
        <v>28.394678218528451</v>
      </c>
      <c r="AD33" s="6">
        <v>9400</v>
      </c>
      <c r="AE33">
        <v>606</v>
      </c>
      <c r="AF33">
        <v>72</v>
      </c>
      <c r="AG33">
        <v>9934</v>
      </c>
      <c r="AH33" s="23">
        <v>31.331619262695298</v>
      </c>
      <c r="AI33" s="23">
        <v>44.8487739562988</v>
      </c>
      <c r="AJ33" s="23">
        <v>2.5439769029617299E-2</v>
      </c>
      <c r="AK33" s="23">
        <v>46.595657348632798</v>
      </c>
      <c r="AL33" s="23">
        <v>1.7723211050033501</v>
      </c>
      <c r="AM33" s="23">
        <v>44.823337554931598</v>
      </c>
      <c r="AN33">
        <v>0</v>
      </c>
      <c r="AO33">
        <v>0</v>
      </c>
      <c r="AP33">
        <v>0</v>
      </c>
      <c r="AQ33">
        <v>0.16</v>
      </c>
      <c r="AR33">
        <v>0</v>
      </c>
      <c r="AS33">
        <v>49.437179999999998</v>
      </c>
    </row>
    <row r="34" spans="1:45" x14ac:dyDescent="0.3">
      <c r="A34" t="s">
        <v>211</v>
      </c>
      <c r="B34" s="6" t="s">
        <v>183</v>
      </c>
      <c r="C34" t="s">
        <v>179</v>
      </c>
      <c r="D34" t="s">
        <v>180</v>
      </c>
      <c r="E34">
        <v>186.2484972</v>
      </c>
      <c r="F34" s="6"/>
      <c r="G34" s="6"/>
      <c r="H34" s="6"/>
      <c r="I34" s="6"/>
      <c r="J34" s="6"/>
      <c r="K34" s="6"/>
      <c r="L34" s="6">
        <v>437.68515000000002</v>
      </c>
      <c r="M34" s="6">
        <v>609.05125694516596</v>
      </c>
      <c r="N34" s="6"/>
      <c r="O34">
        <v>2.4631088599562641E-2</v>
      </c>
      <c r="P34">
        <v>0.1794412583112717</v>
      </c>
      <c r="Q34" t="s">
        <v>181</v>
      </c>
      <c r="R34">
        <v>2.8125</v>
      </c>
      <c r="S34" s="6">
        <v>2991.6363521331118</v>
      </c>
      <c r="T34" s="6">
        <v>2814.0869060047548</v>
      </c>
      <c r="U34" s="6">
        <v>3832.535144577726</v>
      </c>
      <c r="V34">
        <v>8599.8274604120706</v>
      </c>
      <c r="W34">
        <v>1493.8948841676561</v>
      </c>
      <c r="X34">
        <v>721.93654993624114</v>
      </c>
      <c r="Y34">
        <v>1111.2093737281771</v>
      </c>
      <c r="Z34">
        <v>2532.9978456726599</v>
      </c>
      <c r="AA34">
        <v>12854.3954983765</v>
      </c>
      <c r="AB34">
        <v>3</v>
      </c>
      <c r="AC34" s="6">
        <v>28.575297939851701</v>
      </c>
      <c r="AD34" s="6">
        <v>9488</v>
      </c>
      <c r="AE34">
        <v>608</v>
      </c>
      <c r="AF34">
        <v>73</v>
      </c>
      <c r="AG34">
        <v>10023</v>
      </c>
      <c r="AH34" s="23">
        <v>31.331619262695298</v>
      </c>
      <c r="AI34" s="23">
        <v>44.8487739562988</v>
      </c>
      <c r="AJ34" s="23">
        <v>2.5439769029617299E-2</v>
      </c>
      <c r="AK34" s="23">
        <v>46.595657348632798</v>
      </c>
      <c r="AL34" s="23">
        <v>1.7723211050033501</v>
      </c>
      <c r="AM34" s="23">
        <v>44.823337554931598</v>
      </c>
      <c r="AN34">
        <v>0</v>
      </c>
      <c r="AO34">
        <v>0</v>
      </c>
      <c r="AP34">
        <v>0</v>
      </c>
      <c r="AQ34">
        <v>0.16</v>
      </c>
      <c r="AR34">
        <v>0</v>
      </c>
      <c r="AS34">
        <v>49.437179999999998</v>
      </c>
    </row>
    <row r="35" spans="1:45" x14ac:dyDescent="0.3">
      <c r="A35" t="s">
        <v>212</v>
      </c>
      <c r="B35" s="6" t="s">
        <v>183</v>
      </c>
      <c r="C35" t="s">
        <v>179</v>
      </c>
      <c r="D35" t="s">
        <v>213</v>
      </c>
      <c r="E35">
        <v>123.9304011</v>
      </c>
      <c r="F35" s="6"/>
      <c r="G35" s="6"/>
      <c r="H35" s="6"/>
      <c r="I35" s="6"/>
      <c r="J35" s="6"/>
      <c r="K35" s="6"/>
      <c r="L35" s="6">
        <v>291.2355</v>
      </c>
      <c r="M35" s="6">
        <v>514.17296643296004</v>
      </c>
      <c r="N35" s="6"/>
      <c r="O35">
        <v>2.3387763649225232E-2</v>
      </c>
      <c r="P35">
        <v>0.19664961099624631</v>
      </c>
      <c r="Q35" t="s">
        <v>192</v>
      </c>
      <c r="R35">
        <v>1.0625</v>
      </c>
      <c r="S35" s="6">
        <v>4449.3816960065806</v>
      </c>
      <c r="T35" s="6">
        <v>3100.0705307514208</v>
      </c>
      <c r="U35" s="6">
        <v>4360.3993779511356</v>
      </c>
      <c r="V35">
        <v>7602.9820801720243</v>
      </c>
      <c r="W35">
        <v>2734.5073954648942</v>
      </c>
      <c r="X35">
        <v>833.13241754266323</v>
      </c>
      <c r="Y35">
        <v>505.22466231155539</v>
      </c>
      <c r="Z35">
        <v>956.58761568819205</v>
      </c>
      <c r="AA35">
        <v>11268.2400438555</v>
      </c>
      <c r="AB35">
        <v>3</v>
      </c>
      <c r="AC35" s="6">
        <v>29.451079632702431</v>
      </c>
      <c r="AD35" s="6">
        <v>12991</v>
      </c>
      <c r="AE35">
        <v>897</v>
      </c>
      <c r="AF35">
        <v>146</v>
      </c>
      <c r="AG35">
        <v>13742</v>
      </c>
      <c r="AH35" s="23">
        <v>39.008049011230398</v>
      </c>
      <c r="AI35" s="23">
        <v>43.305206298828097</v>
      </c>
      <c r="AJ35" s="23">
        <v>0.187574103474617</v>
      </c>
      <c r="AK35" s="23">
        <v>45.424541473388601</v>
      </c>
      <c r="AL35" s="23">
        <v>2.3069100379943799</v>
      </c>
      <c r="AM35" s="23">
        <v>43.117630004882798</v>
      </c>
      <c r="AN35">
        <v>0</v>
      </c>
      <c r="AO35">
        <v>0</v>
      </c>
      <c r="AP35">
        <v>0</v>
      </c>
      <c r="AQ35">
        <v>0.16</v>
      </c>
      <c r="AR35">
        <v>1.8</v>
      </c>
      <c r="AS35">
        <v>71.217053000000007</v>
      </c>
    </row>
    <row r="36" spans="1:45" x14ac:dyDescent="0.3">
      <c r="A36" t="s">
        <v>214</v>
      </c>
      <c r="B36" s="6" t="s">
        <v>183</v>
      </c>
      <c r="C36">
        <v>0</v>
      </c>
      <c r="D36">
        <v>0</v>
      </c>
      <c r="E36">
        <v>123.8794176</v>
      </c>
      <c r="F36" s="6"/>
      <c r="G36" s="6"/>
      <c r="H36" s="6"/>
      <c r="I36" s="6"/>
      <c r="J36" s="6"/>
      <c r="K36" s="6"/>
      <c r="L36" s="6">
        <v>291.11565000000002</v>
      </c>
      <c r="M36" s="6">
        <v>514.084996307398</v>
      </c>
      <c r="N36" s="6"/>
      <c r="O36">
        <v>2.9919791966676709E-2</v>
      </c>
      <c r="P36">
        <v>0.2319234162569046</v>
      </c>
      <c r="Q36" t="s">
        <v>215</v>
      </c>
      <c r="R36">
        <v>1.0625</v>
      </c>
      <c r="S36" s="6">
        <v>3477.9667465286088</v>
      </c>
      <c r="T36" s="6">
        <v>3101.8896372756299</v>
      </c>
      <c r="U36" s="6">
        <v>4642.1327693761887</v>
      </c>
      <c r="V36">
        <v>8378.7367612612088</v>
      </c>
      <c r="W36">
        <v>5040.6000120594454</v>
      </c>
      <c r="X36">
        <v>3885.748656953253</v>
      </c>
      <c r="Y36">
        <v>3542.8379578420731</v>
      </c>
      <c r="Z36">
        <v>0</v>
      </c>
      <c r="AA36">
        <v>8694.5402227222094</v>
      </c>
      <c r="AB36">
        <v>0</v>
      </c>
      <c r="AC36" s="6">
        <v>61.220478944026787</v>
      </c>
      <c r="AD36" s="6">
        <v>18745</v>
      </c>
      <c r="AE36">
        <v>1502</v>
      </c>
      <c r="AF36">
        <v>322</v>
      </c>
      <c r="AG36">
        <v>19925</v>
      </c>
      <c r="AH36" s="23">
        <v>67.302978515625</v>
      </c>
      <c r="AI36" s="23">
        <v>79.941635131835895</v>
      </c>
      <c r="AJ36" s="23">
        <v>1.29534447193145</v>
      </c>
      <c r="AK36" s="23">
        <v>81.9530029296875</v>
      </c>
      <c r="AL36" s="23">
        <v>3.3067100048065101</v>
      </c>
      <c r="AM36" s="23">
        <v>78.836090087890597</v>
      </c>
      <c r="AN36">
        <v>24.266666666630002</v>
      </c>
      <c r="AO36">
        <v>5219.2</v>
      </c>
      <c r="AP36">
        <v>1270.2397867239999</v>
      </c>
      <c r="AQ36">
        <v>0.16</v>
      </c>
      <c r="AR36">
        <v>1.8</v>
      </c>
      <c r="AS36">
        <v>71.217053000000007</v>
      </c>
    </row>
    <row r="37" spans="1:45" x14ac:dyDescent="0.3">
      <c r="A37" t="s">
        <v>216</v>
      </c>
      <c r="B37" s="6" t="s">
        <v>183</v>
      </c>
      <c r="C37" t="s">
        <v>179</v>
      </c>
      <c r="D37" t="s">
        <v>217</v>
      </c>
      <c r="E37">
        <v>246.62575290000001</v>
      </c>
      <c r="F37" s="6"/>
      <c r="G37" s="6"/>
      <c r="H37" s="6"/>
      <c r="I37" s="6"/>
      <c r="J37" s="6"/>
      <c r="K37" s="6"/>
      <c r="L37" s="6">
        <v>579.5711</v>
      </c>
      <c r="M37" s="6">
        <v>684.457273141624</v>
      </c>
      <c r="N37" s="6"/>
      <c r="O37">
        <v>2.4018881842494011E-2</v>
      </c>
      <c r="P37">
        <v>0.20365411043167109</v>
      </c>
      <c r="Q37" t="s">
        <v>192</v>
      </c>
      <c r="R37">
        <v>1.0625</v>
      </c>
      <c r="S37" s="6">
        <v>4674.1122347051187</v>
      </c>
      <c r="T37" s="6">
        <v>2876.083500045178</v>
      </c>
      <c r="U37" s="6">
        <v>4638.7432418750968</v>
      </c>
      <c r="V37">
        <v>7251.9041143170316</v>
      </c>
      <c r="W37">
        <v>3317.2430815698958</v>
      </c>
      <c r="X37">
        <v>1464.702501309346</v>
      </c>
      <c r="Y37">
        <v>1129.95641182547</v>
      </c>
      <c r="Z37">
        <v>334.75356900607602</v>
      </c>
      <c r="AA37">
        <v>10642.5476247395</v>
      </c>
      <c r="AB37">
        <v>3</v>
      </c>
      <c r="AC37" s="6">
        <v>28.701931049199239</v>
      </c>
      <c r="AD37" s="6">
        <v>14734</v>
      </c>
      <c r="AE37">
        <v>1108</v>
      </c>
      <c r="AF37">
        <v>205</v>
      </c>
      <c r="AG37">
        <v>15637</v>
      </c>
      <c r="AH37" s="23">
        <v>39.008049011230398</v>
      </c>
      <c r="AI37" s="23">
        <v>41.149024963378899</v>
      </c>
      <c r="AJ37" s="23">
        <v>0.25141525268554599</v>
      </c>
      <c r="AK37" s="23">
        <v>43.444553375244098</v>
      </c>
      <c r="AL37" s="23">
        <v>2.5469446182250901</v>
      </c>
      <c r="AM37" s="23">
        <v>40.897609710693303</v>
      </c>
      <c r="AN37">
        <v>0</v>
      </c>
      <c r="AO37">
        <v>0</v>
      </c>
      <c r="AP37">
        <v>0</v>
      </c>
      <c r="AQ37">
        <v>0.16</v>
      </c>
      <c r="AR37">
        <v>1.8</v>
      </c>
      <c r="AS37">
        <v>71.217053000000007</v>
      </c>
    </row>
    <row r="38" spans="1:45" x14ac:dyDescent="0.3">
      <c r="A38" t="s">
        <v>218</v>
      </c>
      <c r="B38" s="6" t="s">
        <v>183</v>
      </c>
      <c r="C38" t="s">
        <v>179</v>
      </c>
      <c r="D38" t="s">
        <v>217</v>
      </c>
      <c r="E38">
        <v>331.03883539999998</v>
      </c>
      <c r="F38" s="6"/>
      <c r="G38" s="6"/>
      <c r="H38" s="6"/>
      <c r="I38" s="6"/>
      <c r="J38" s="6"/>
      <c r="K38" s="6"/>
      <c r="L38" s="6">
        <v>777.94164999999998</v>
      </c>
      <c r="M38" s="6">
        <v>773.552076648362</v>
      </c>
      <c r="N38" s="6"/>
      <c r="O38">
        <v>2.4018881842494011E-2</v>
      </c>
      <c r="P38">
        <v>0.20365411043167109</v>
      </c>
      <c r="Q38" t="s">
        <v>192</v>
      </c>
      <c r="R38">
        <v>1.0625</v>
      </c>
      <c r="S38" s="6">
        <v>4679.3849936976576</v>
      </c>
      <c r="T38" s="6">
        <v>2854.0609640104021</v>
      </c>
      <c r="U38" s="6">
        <v>4639.8879740187058</v>
      </c>
      <c r="V38">
        <v>7220.8872762071469</v>
      </c>
      <c r="W38">
        <v>3358.2813943307578</v>
      </c>
      <c r="X38">
        <v>1504.0401763759489</v>
      </c>
      <c r="Y38">
        <v>1170.221338160861</v>
      </c>
      <c r="Z38">
        <v>298.28968267478598</v>
      </c>
      <c r="AA38">
        <v>10605.453081786</v>
      </c>
      <c r="AB38">
        <v>3</v>
      </c>
      <c r="AC38" s="6">
        <v>28.604194749417541</v>
      </c>
      <c r="AD38" s="6">
        <v>14760</v>
      </c>
      <c r="AE38">
        <v>1109</v>
      </c>
      <c r="AF38">
        <v>206</v>
      </c>
      <c r="AG38">
        <v>15663</v>
      </c>
      <c r="AH38" s="23">
        <v>38.421806335449197</v>
      </c>
      <c r="AI38" s="23">
        <v>41.149024963378899</v>
      </c>
      <c r="AJ38" s="23">
        <v>0.25141525268554599</v>
      </c>
      <c r="AK38" s="23">
        <v>43.444553375244098</v>
      </c>
      <c r="AL38" s="23">
        <v>2.5469446182250901</v>
      </c>
      <c r="AM38" s="23">
        <v>40.897609710693303</v>
      </c>
      <c r="AN38">
        <v>0</v>
      </c>
      <c r="AO38">
        <v>0</v>
      </c>
      <c r="AP38">
        <v>0</v>
      </c>
      <c r="AQ38">
        <v>0.16</v>
      </c>
      <c r="AR38">
        <v>1.8</v>
      </c>
      <c r="AS38">
        <v>71.217053000000007</v>
      </c>
    </row>
    <row r="39" spans="1:45" x14ac:dyDescent="0.3">
      <c r="A39" t="s">
        <v>219</v>
      </c>
      <c r="B39" s="6" t="s">
        <v>183</v>
      </c>
      <c r="C39">
        <v>0</v>
      </c>
      <c r="D39">
        <v>0</v>
      </c>
      <c r="E39">
        <v>252.06662470000001</v>
      </c>
      <c r="F39" s="6"/>
      <c r="G39" s="6"/>
      <c r="H39" s="6"/>
      <c r="I39" s="6"/>
      <c r="J39" s="6"/>
      <c r="K39" s="6"/>
      <c r="L39" s="6">
        <v>592.35745000000009</v>
      </c>
      <c r="M39" s="6">
        <v>690.69448306925301</v>
      </c>
      <c r="N39" s="6"/>
      <c r="O39">
        <v>2.7719292789697651E-2</v>
      </c>
      <c r="P39">
        <v>0.18005682528018949</v>
      </c>
      <c r="Q39" t="s">
        <v>220</v>
      </c>
      <c r="R39">
        <v>3.375</v>
      </c>
      <c r="S39" s="6">
        <v>3179.0549445152992</v>
      </c>
      <c r="T39" s="6">
        <v>1940.3563264795021</v>
      </c>
      <c r="U39" s="6">
        <v>3003.5366849543411</v>
      </c>
      <c r="V39">
        <v>7460.12476027923</v>
      </c>
      <c r="W39">
        <v>2679.4824171316918</v>
      </c>
      <c r="X39">
        <v>1109.5068442924539</v>
      </c>
      <c r="Y39">
        <v>1307.7797763119549</v>
      </c>
      <c r="Z39">
        <v>2148.6291864877999</v>
      </c>
      <c r="AA39">
        <v>12456.4540367476</v>
      </c>
      <c r="AB39">
        <v>3</v>
      </c>
      <c r="AC39" s="6">
        <v>24.20334281563402</v>
      </c>
      <c r="AD39" s="6">
        <v>9020</v>
      </c>
      <c r="AE39">
        <v>634</v>
      </c>
      <c r="AF39">
        <v>75</v>
      </c>
      <c r="AG39">
        <v>9579</v>
      </c>
      <c r="AH39" s="23">
        <v>33.048824310302699</v>
      </c>
      <c r="AI39" s="23">
        <v>30.955713272094702</v>
      </c>
      <c r="AJ39" s="23">
        <v>1.7213177634403101E-3</v>
      </c>
      <c r="AK39" s="23">
        <v>32.761867523193303</v>
      </c>
      <c r="AL39" s="23">
        <v>1.80787754058837</v>
      </c>
      <c r="AM39" s="23">
        <v>30.953990936279201</v>
      </c>
      <c r="AN39">
        <v>0</v>
      </c>
      <c r="AO39">
        <v>0</v>
      </c>
      <c r="AP39">
        <v>0</v>
      </c>
      <c r="AQ39">
        <v>0.16</v>
      </c>
      <c r="AR39">
        <v>0</v>
      </c>
      <c r="AS39">
        <v>4.1643379999999999</v>
      </c>
    </row>
    <row r="40" spans="1:45" x14ac:dyDescent="0.3">
      <c r="A40" t="s">
        <v>221</v>
      </c>
      <c r="B40" s="6" t="s">
        <v>183</v>
      </c>
      <c r="C40">
        <v>0</v>
      </c>
      <c r="D40">
        <v>0</v>
      </c>
      <c r="E40">
        <v>100.9110506</v>
      </c>
      <c r="F40" s="6"/>
      <c r="G40" s="6"/>
      <c r="H40" s="6"/>
      <c r="I40" s="6"/>
      <c r="J40" s="6"/>
      <c r="K40" s="6"/>
      <c r="L40" s="6">
        <v>237.14085</v>
      </c>
      <c r="M40" s="6">
        <v>472.077201954911</v>
      </c>
      <c r="N40" s="6"/>
      <c r="O40">
        <v>2.7719292789697651E-2</v>
      </c>
      <c r="P40">
        <v>0.17639580368995669</v>
      </c>
      <c r="Q40" t="s">
        <v>220</v>
      </c>
      <c r="R40">
        <v>3.375</v>
      </c>
      <c r="S40" s="6">
        <v>3147.1738150085589</v>
      </c>
      <c r="T40" s="6">
        <v>1891.377004499175</v>
      </c>
      <c r="U40" s="6">
        <v>2945.303346030531</v>
      </c>
      <c r="V40">
        <v>7513.5006203407638</v>
      </c>
      <c r="W40">
        <v>2649.9770822241289</v>
      </c>
      <c r="X40">
        <v>1149.930157927266</v>
      </c>
      <c r="Y40">
        <v>1370.744574573351</v>
      </c>
      <c r="Z40">
        <v>2246.6985584436202</v>
      </c>
      <c r="AA40">
        <v>12554.7203461565</v>
      </c>
      <c r="AB40">
        <v>3</v>
      </c>
      <c r="AC40" s="6">
        <v>23.935038590921732</v>
      </c>
      <c r="AD40" s="6">
        <v>8774</v>
      </c>
      <c r="AE40">
        <v>625</v>
      </c>
      <c r="AF40">
        <v>72</v>
      </c>
      <c r="AG40">
        <v>9327</v>
      </c>
      <c r="AH40" s="23">
        <v>25.357772827148398</v>
      </c>
      <c r="AI40" s="23">
        <v>33.651866912841797</v>
      </c>
      <c r="AJ40" s="23">
        <v>3.3027451718225999E-4</v>
      </c>
      <c r="AK40" s="23">
        <v>35.356113433837798</v>
      </c>
      <c r="AL40" s="23">
        <v>1.7045756578445399</v>
      </c>
      <c r="AM40" s="23">
        <v>33.651538848876903</v>
      </c>
      <c r="AN40">
        <v>0</v>
      </c>
      <c r="AO40">
        <v>0</v>
      </c>
      <c r="AP40">
        <v>0</v>
      </c>
      <c r="AQ40">
        <v>0.16</v>
      </c>
      <c r="AR40">
        <v>0</v>
      </c>
      <c r="AS40">
        <v>4.1643379999999999</v>
      </c>
    </row>
    <row r="41" spans="1:45" x14ac:dyDescent="0.3">
      <c r="A41" t="s">
        <v>222</v>
      </c>
      <c r="B41" s="6" t="s">
        <v>183</v>
      </c>
      <c r="C41" t="s">
        <v>179</v>
      </c>
      <c r="D41" t="s">
        <v>223</v>
      </c>
      <c r="E41">
        <v>38.410577709999998</v>
      </c>
      <c r="F41" s="6"/>
      <c r="G41" s="6"/>
      <c r="H41" s="6"/>
      <c r="I41" s="6"/>
      <c r="J41" s="6"/>
      <c r="K41" s="6"/>
      <c r="L41" s="6">
        <v>90.26585</v>
      </c>
      <c r="M41" s="6">
        <v>315.96136954633999</v>
      </c>
      <c r="N41" s="6"/>
      <c r="O41">
        <v>2.3425199091434479E-2</v>
      </c>
      <c r="P41">
        <v>0.19644805788993841</v>
      </c>
      <c r="Q41" t="s">
        <v>200</v>
      </c>
      <c r="R41">
        <v>1.0625</v>
      </c>
      <c r="S41" s="6">
        <v>4020.9475213078272</v>
      </c>
      <c r="T41" s="6">
        <v>4152.7122821027278</v>
      </c>
      <c r="U41" s="6">
        <v>5122.1221444239363</v>
      </c>
      <c r="V41">
        <v>8596.4366244962075</v>
      </c>
      <c r="W41">
        <v>2262.2558319555978</v>
      </c>
      <c r="X41">
        <v>1214.5826275495131</v>
      </c>
      <c r="Y41">
        <v>983.57997310489043</v>
      </c>
      <c r="Z41">
        <v>984.85696977607199</v>
      </c>
      <c r="AA41">
        <v>11393.5992876733</v>
      </c>
      <c r="AB41">
        <v>3</v>
      </c>
      <c r="AC41" s="6">
        <v>35.128625062000623</v>
      </c>
      <c r="AD41" s="6">
        <v>14521</v>
      </c>
      <c r="AE41">
        <v>1020</v>
      </c>
      <c r="AF41">
        <v>188</v>
      </c>
      <c r="AG41">
        <v>15353</v>
      </c>
      <c r="AH41" s="23">
        <v>47.4435005187988</v>
      </c>
      <c r="AI41" s="23">
        <v>57.49068069458</v>
      </c>
      <c r="AJ41" s="23">
        <v>0.51210033893585205</v>
      </c>
      <c r="AK41" s="23">
        <v>59.661178588867102</v>
      </c>
      <c r="AL41" s="23">
        <v>2.6825973987579301</v>
      </c>
      <c r="AM41" s="23">
        <v>56.978580474853501</v>
      </c>
      <c r="AN41">
        <v>0</v>
      </c>
      <c r="AO41">
        <v>0</v>
      </c>
      <c r="AP41">
        <v>0</v>
      </c>
      <c r="AQ41">
        <v>0.16</v>
      </c>
      <c r="AR41">
        <v>1.8</v>
      </c>
      <c r="AS41">
        <v>71.217053000000007</v>
      </c>
    </row>
    <row r="42" spans="1:45" x14ac:dyDescent="0.3">
      <c r="A42" t="s">
        <v>224</v>
      </c>
      <c r="B42" s="6" t="s">
        <v>183</v>
      </c>
      <c r="C42" t="s">
        <v>179</v>
      </c>
      <c r="D42" t="s">
        <v>223</v>
      </c>
      <c r="E42">
        <v>50.21173641</v>
      </c>
      <c r="F42" s="6"/>
      <c r="G42" s="6"/>
      <c r="H42" s="6"/>
      <c r="I42" s="6"/>
      <c r="J42" s="6"/>
      <c r="K42" s="6"/>
      <c r="L42" s="6">
        <v>117.9982</v>
      </c>
      <c r="M42" s="6">
        <v>353.184369382569</v>
      </c>
      <c r="N42" s="6"/>
      <c r="O42">
        <v>2.3425199091434479E-2</v>
      </c>
      <c r="P42">
        <v>0.19644805788993841</v>
      </c>
      <c r="Q42" t="s">
        <v>200</v>
      </c>
      <c r="R42">
        <v>1.0625</v>
      </c>
      <c r="S42" s="6">
        <v>4056.6735421484609</v>
      </c>
      <c r="T42" s="6">
        <v>4123.4764723251137</v>
      </c>
      <c r="U42" s="6">
        <v>5138.1887873942751</v>
      </c>
      <c r="V42">
        <v>8562.3536107471846</v>
      </c>
      <c r="W42">
        <v>2302.0004645282961</v>
      </c>
      <c r="X42">
        <v>1221.8197313845801</v>
      </c>
      <c r="Y42">
        <v>980.64803648732379</v>
      </c>
      <c r="Z42">
        <v>949.13392507358401</v>
      </c>
      <c r="AA42">
        <v>11355.207968331701</v>
      </c>
      <c r="AB42">
        <v>3</v>
      </c>
      <c r="AC42" s="6">
        <v>34.907997111231083</v>
      </c>
      <c r="AD42" s="6">
        <v>14739</v>
      </c>
      <c r="AE42">
        <v>1041</v>
      </c>
      <c r="AF42">
        <v>193</v>
      </c>
      <c r="AG42">
        <v>15587</v>
      </c>
      <c r="AH42" s="23">
        <v>47.4435005187988</v>
      </c>
      <c r="AI42" s="23">
        <v>57.49068069458</v>
      </c>
      <c r="AJ42" s="23">
        <v>0.51210033893585205</v>
      </c>
      <c r="AK42" s="23">
        <v>59.661178588867102</v>
      </c>
      <c r="AL42" s="23">
        <v>2.6825973987579301</v>
      </c>
      <c r="AM42" s="23">
        <v>56.978580474853501</v>
      </c>
      <c r="AN42">
        <v>0</v>
      </c>
      <c r="AO42">
        <v>0</v>
      </c>
      <c r="AP42">
        <v>0</v>
      </c>
      <c r="AQ42">
        <v>0.16</v>
      </c>
      <c r="AR42">
        <v>1.8</v>
      </c>
      <c r="AS42">
        <v>71.217053000000007</v>
      </c>
    </row>
    <row r="43" spans="1:45" x14ac:dyDescent="0.3">
      <c r="A43" t="s">
        <v>225</v>
      </c>
      <c r="B43" s="6" t="s">
        <v>183</v>
      </c>
      <c r="C43">
        <v>0</v>
      </c>
      <c r="D43">
        <v>0</v>
      </c>
      <c r="E43">
        <v>43.488018320000002</v>
      </c>
      <c r="F43" s="6"/>
      <c r="G43" s="6"/>
      <c r="H43" s="6"/>
      <c r="I43" s="6"/>
      <c r="J43" s="6"/>
      <c r="K43" s="6"/>
      <c r="L43" s="6">
        <v>102.1968</v>
      </c>
      <c r="M43" s="6">
        <v>332.69476183690199</v>
      </c>
      <c r="N43" s="6"/>
      <c r="O43">
        <v>2.36494354903698E-2</v>
      </c>
      <c r="P43">
        <v>0.19583505392074579</v>
      </c>
      <c r="Q43" t="s">
        <v>200</v>
      </c>
      <c r="R43">
        <v>1.0625</v>
      </c>
      <c r="S43" s="6">
        <v>3763.5937454393911</v>
      </c>
      <c r="T43" s="6">
        <v>4323.7084300922534</v>
      </c>
      <c r="U43" s="6">
        <v>4809.3743722495065</v>
      </c>
      <c r="V43">
        <v>8869.9695382117025</v>
      </c>
      <c r="W43">
        <v>2251.6895652495582</v>
      </c>
      <c r="X43">
        <v>1485.119103326173</v>
      </c>
      <c r="Y43">
        <v>1282.8653438226499</v>
      </c>
      <c r="Z43">
        <v>947.46484876446698</v>
      </c>
      <c r="AA43">
        <v>11403.464727680401</v>
      </c>
      <c r="AB43">
        <v>3</v>
      </c>
      <c r="AC43" s="6">
        <v>36.597061064419137</v>
      </c>
      <c r="AD43" s="6">
        <v>15306</v>
      </c>
      <c r="AE43">
        <v>1097</v>
      </c>
      <c r="AF43">
        <v>207</v>
      </c>
      <c r="AG43">
        <v>16196</v>
      </c>
      <c r="AH43" s="23">
        <v>47.4435005187988</v>
      </c>
      <c r="AI43" s="23">
        <v>57.49068069458</v>
      </c>
      <c r="AJ43" s="23">
        <v>0.51210033893585205</v>
      </c>
      <c r="AK43" s="23">
        <v>59.661178588867102</v>
      </c>
      <c r="AL43" s="23">
        <v>2.6825973987579301</v>
      </c>
      <c r="AM43" s="23">
        <v>56.978580474853501</v>
      </c>
      <c r="AN43">
        <v>0</v>
      </c>
      <c r="AO43">
        <v>0</v>
      </c>
      <c r="AP43">
        <v>0</v>
      </c>
      <c r="AQ43">
        <v>0.16</v>
      </c>
      <c r="AR43">
        <v>1.8</v>
      </c>
      <c r="AS43">
        <v>71.217053000000007</v>
      </c>
    </row>
    <row r="44" spans="1:45" x14ac:dyDescent="0.3">
      <c r="A44" t="s">
        <v>226</v>
      </c>
      <c r="B44" s="6" t="s">
        <v>183</v>
      </c>
      <c r="C44">
        <v>0</v>
      </c>
      <c r="D44">
        <v>0</v>
      </c>
      <c r="E44">
        <v>39.842981569999999</v>
      </c>
      <c r="F44" s="6"/>
      <c r="G44" s="6"/>
      <c r="H44" s="6"/>
      <c r="I44" s="6"/>
      <c r="J44" s="6"/>
      <c r="K44" s="6"/>
      <c r="L44" s="6">
        <v>93.631050000000016</v>
      </c>
      <c r="M44" s="6">
        <v>320.80573862868403</v>
      </c>
      <c r="N44" s="6"/>
      <c r="O44">
        <v>2.6072481647133831E-2</v>
      </c>
      <c r="P44">
        <v>0.18383724987506869</v>
      </c>
      <c r="Q44" t="s">
        <v>200</v>
      </c>
      <c r="R44">
        <v>1.0625</v>
      </c>
      <c r="S44" s="6">
        <v>3564.358871652154</v>
      </c>
      <c r="T44" s="6">
        <v>3507.5379305060678</v>
      </c>
      <c r="U44" s="6">
        <v>4533.279607243323</v>
      </c>
      <c r="V44">
        <v>8695.2349731325794</v>
      </c>
      <c r="W44">
        <v>1530.6657754704361</v>
      </c>
      <c r="X44">
        <v>575.51052125510375</v>
      </c>
      <c r="Y44">
        <v>728.0396094426776</v>
      </c>
      <c r="Z44">
        <v>1913.9481266990199</v>
      </c>
      <c r="AA44">
        <v>12275.7203035533</v>
      </c>
      <c r="AB44">
        <v>3</v>
      </c>
      <c r="AC44" s="6">
        <v>32.50057971099757</v>
      </c>
      <c r="AD44" s="6">
        <v>12005</v>
      </c>
      <c r="AE44">
        <v>780</v>
      </c>
      <c r="AF44">
        <v>125</v>
      </c>
      <c r="AG44">
        <v>12660</v>
      </c>
      <c r="AH44" s="23">
        <v>39.889633178710902</v>
      </c>
      <c r="AI44" s="23">
        <v>48.018604278564403</v>
      </c>
      <c r="AJ44" s="23">
        <v>9.9243037402629797E-2</v>
      </c>
      <c r="AK44" s="23">
        <v>49.959663391113203</v>
      </c>
      <c r="AL44" s="23">
        <v>2.04030442237854</v>
      </c>
      <c r="AM44" s="23">
        <v>47.919361114501903</v>
      </c>
      <c r="AN44">
        <v>0</v>
      </c>
      <c r="AO44">
        <v>0</v>
      </c>
      <c r="AP44">
        <v>0</v>
      </c>
      <c r="AQ44">
        <v>0.16</v>
      </c>
      <c r="AR44">
        <v>0</v>
      </c>
      <c r="AS44">
        <v>71.217053000000007</v>
      </c>
    </row>
    <row r="45" spans="1:45" x14ac:dyDescent="0.3">
      <c r="A45" t="s">
        <v>227</v>
      </c>
      <c r="B45" s="6" t="s">
        <v>183</v>
      </c>
      <c r="C45" t="s">
        <v>179</v>
      </c>
      <c r="D45" t="s">
        <v>228</v>
      </c>
      <c r="E45">
        <v>38.831508280000001</v>
      </c>
      <c r="F45" s="6"/>
      <c r="G45" s="6"/>
      <c r="H45" s="6"/>
      <c r="I45" s="6"/>
      <c r="J45" s="6"/>
      <c r="K45" s="6"/>
      <c r="L45" s="6">
        <v>91.255200000000002</v>
      </c>
      <c r="M45" s="6">
        <v>317.39638188396498</v>
      </c>
      <c r="N45" s="6"/>
      <c r="O45">
        <v>2.6072481647133831E-2</v>
      </c>
      <c r="P45">
        <v>0.18383724987506869</v>
      </c>
      <c r="Q45" t="s">
        <v>200</v>
      </c>
      <c r="R45">
        <v>1.0625</v>
      </c>
      <c r="S45" s="6">
        <v>3583.4863650246989</v>
      </c>
      <c r="T45" s="6">
        <v>3459.775739701985</v>
      </c>
      <c r="U45" s="6">
        <v>4485.6380447986076</v>
      </c>
      <c r="V45">
        <v>8632.5369863434098</v>
      </c>
      <c r="W45">
        <v>1580.3550843954099</v>
      </c>
      <c r="X45">
        <v>511.62149626170282</v>
      </c>
      <c r="Y45">
        <v>670.85649832840795</v>
      </c>
      <c r="Z45">
        <v>1895.8256871634101</v>
      </c>
      <c r="AA45">
        <v>12251.706412822399</v>
      </c>
      <c r="AB45">
        <v>3</v>
      </c>
      <c r="AC45" s="6">
        <v>32.387428058753748</v>
      </c>
      <c r="AD45" s="6">
        <v>12045</v>
      </c>
      <c r="AE45">
        <v>788</v>
      </c>
      <c r="AF45">
        <v>126</v>
      </c>
      <c r="AG45">
        <v>12707</v>
      </c>
      <c r="AH45" s="23">
        <v>39.889633178710902</v>
      </c>
      <c r="AI45" s="23">
        <v>48.018604278564403</v>
      </c>
      <c r="AJ45" s="23">
        <v>9.9243037402629797E-2</v>
      </c>
      <c r="AK45" s="23">
        <v>49.959663391113203</v>
      </c>
      <c r="AL45" s="23">
        <v>2.04030442237854</v>
      </c>
      <c r="AM45" s="23">
        <v>47.919361114501903</v>
      </c>
      <c r="AN45">
        <v>0</v>
      </c>
      <c r="AO45">
        <v>0</v>
      </c>
      <c r="AP45">
        <v>0</v>
      </c>
      <c r="AQ45">
        <v>0.16</v>
      </c>
      <c r="AR45">
        <v>0</v>
      </c>
      <c r="AS45">
        <v>71.217053000000007</v>
      </c>
    </row>
    <row r="46" spans="1:45" x14ac:dyDescent="0.3">
      <c r="A46" t="s">
        <v>229</v>
      </c>
      <c r="B46" s="6" t="s">
        <v>183</v>
      </c>
      <c r="C46">
        <v>0</v>
      </c>
      <c r="D46">
        <v>0</v>
      </c>
      <c r="E46">
        <v>40.079194459999997</v>
      </c>
      <c r="F46" s="6"/>
      <c r="G46" s="6"/>
      <c r="H46" s="6"/>
      <c r="I46" s="6"/>
      <c r="J46" s="6"/>
      <c r="K46" s="6"/>
      <c r="L46" s="6">
        <v>94.18565000000001</v>
      </c>
      <c r="M46" s="6">
        <v>321.59429416056702</v>
      </c>
      <c r="N46" s="6"/>
      <c r="O46">
        <v>2.4740871042013168E-2</v>
      </c>
      <c r="P46">
        <v>0.18467934429645541</v>
      </c>
      <c r="Q46" t="s">
        <v>181</v>
      </c>
      <c r="R46">
        <v>1.0625</v>
      </c>
      <c r="S46" s="6">
        <v>3626.7080231363948</v>
      </c>
      <c r="T46" s="6">
        <v>3056.7124096651391</v>
      </c>
      <c r="U46" s="6">
        <v>4089.2605946346398</v>
      </c>
      <c r="V46">
        <v>8241.9806507338926</v>
      </c>
      <c r="W46">
        <v>1877.01563362665</v>
      </c>
      <c r="X46">
        <v>95.416359512916287</v>
      </c>
      <c r="Y46">
        <v>469.91477939730498</v>
      </c>
      <c r="Z46">
        <v>1891.6741081397299</v>
      </c>
      <c r="AA46">
        <v>12213.3542613724</v>
      </c>
      <c r="AB46">
        <v>3</v>
      </c>
      <c r="AC46" s="6">
        <v>30.842019533800411</v>
      </c>
      <c r="AD46" s="6">
        <v>11299</v>
      </c>
      <c r="AE46">
        <v>741</v>
      </c>
      <c r="AF46">
        <v>109</v>
      </c>
      <c r="AG46">
        <v>11931</v>
      </c>
      <c r="AH46" s="23">
        <v>39.889633178710902</v>
      </c>
      <c r="AI46" s="23">
        <v>48.018604278564403</v>
      </c>
      <c r="AJ46" s="23">
        <v>9.9243037402629797E-2</v>
      </c>
      <c r="AK46" s="23">
        <v>49.959663391113203</v>
      </c>
      <c r="AL46" s="23">
        <v>2.04030442237854</v>
      </c>
      <c r="AM46" s="23">
        <v>47.919361114501903</v>
      </c>
      <c r="AN46">
        <v>0</v>
      </c>
      <c r="AO46">
        <v>0</v>
      </c>
      <c r="AP46">
        <v>0</v>
      </c>
      <c r="AQ46">
        <v>0.16</v>
      </c>
      <c r="AR46">
        <v>0</v>
      </c>
      <c r="AS46">
        <v>71.217053000000007</v>
      </c>
    </row>
    <row r="47" spans="1:45" x14ac:dyDescent="0.3">
      <c r="A47" t="s">
        <v>230</v>
      </c>
      <c r="B47" s="6" t="s">
        <v>183</v>
      </c>
      <c r="C47">
        <v>0</v>
      </c>
      <c r="D47">
        <v>0</v>
      </c>
      <c r="E47">
        <v>31.875606739999998</v>
      </c>
      <c r="F47" s="6"/>
      <c r="G47" s="6"/>
      <c r="H47" s="6"/>
      <c r="I47" s="6"/>
      <c r="J47" s="6"/>
      <c r="K47" s="6"/>
      <c r="L47" s="6">
        <v>74.908600000000007</v>
      </c>
      <c r="M47" s="6">
        <v>292.39214289291601</v>
      </c>
      <c r="N47" s="6"/>
      <c r="O47">
        <v>2.3113677278161049E-2</v>
      </c>
      <c r="P47">
        <v>0.18798850476741791</v>
      </c>
      <c r="Q47" t="s">
        <v>181</v>
      </c>
      <c r="R47">
        <v>1.0625</v>
      </c>
      <c r="S47" s="6">
        <v>3890.113527451867</v>
      </c>
      <c r="T47" s="6">
        <v>3067.238113356701</v>
      </c>
      <c r="U47" s="6">
        <v>4125.4105126268123</v>
      </c>
      <c r="V47">
        <v>8023.5333790220093</v>
      </c>
      <c r="W47">
        <v>2129.7548014019521</v>
      </c>
      <c r="X47">
        <v>139.06483984002469</v>
      </c>
      <c r="Y47">
        <v>233.8968853680316</v>
      </c>
      <c r="Z47">
        <v>1642.0004210183899</v>
      </c>
      <c r="AA47">
        <v>11958.257937239399</v>
      </c>
      <c r="AB47">
        <v>3</v>
      </c>
      <c r="AC47" s="6">
        <v>30.54419917023602</v>
      </c>
      <c r="AD47" s="6">
        <v>11832</v>
      </c>
      <c r="AE47">
        <v>782</v>
      </c>
      <c r="AF47">
        <v>116</v>
      </c>
      <c r="AG47">
        <v>12498</v>
      </c>
      <c r="AH47" s="23">
        <v>39.889633178710902</v>
      </c>
      <c r="AI47" s="23">
        <v>45.807640075683501</v>
      </c>
      <c r="AJ47" s="23">
        <v>0.13833168148994399</v>
      </c>
      <c r="AK47" s="23">
        <v>47.796150207519503</v>
      </c>
      <c r="AL47" s="23">
        <v>2.1268417835235498</v>
      </c>
      <c r="AM47" s="23">
        <v>45.6693115234375</v>
      </c>
      <c r="AN47">
        <v>0</v>
      </c>
      <c r="AO47">
        <v>0</v>
      </c>
      <c r="AP47">
        <v>0</v>
      </c>
      <c r="AQ47">
        <v>0.16</v>
      </c>
      <c r="AR47">
        <v>1.8</v>
      </c>
      <c r="AS47">
        <v>71.217053000000007</v>
      </c>
    </row>
    <row r="48" spans="1:45" x14ac:dyDescent="0.3">
      <c r="A48" t="s">
        <v>231</v>
      </c>
      <c r="B48" s="6" t="s">
        <v>183</v>
      </c>
      <c r="C48">
        <v>0</v>
      </c>
      <c r="D48">
        <v>0</v>
      </c>
      <c r="E48">
        <v>43.556317730000004</v>
      </c>
      <c r="F48" s="6"/>
      <c r="G48" s="6"/>
      <c r="H48" s="6"/>
      <c r="I48" s="6"/>
      <c r="J48" s="6"/>
      <c r="K48" s="6"/>
      <c r="L48" s="6">
        <v>102.3566</v>
      </c>
      <c r="M48" s="6">
        <v>332.91091778418598</v>
      </c>
      <c r="N48" s="6"/>
      <c r="O48">
        <v>2.2627195343375209E-2</v>
      </c>
      <c r="P48">
        <v>0.1866559833288193</v>
      </c>
      <c r="Q48" t="s">
        <v>192</v>
      </c>
      <c r="R48">
        <v>1.0625</v>
      </c>
      <c r="S48" s="6">
        <v>3925.731286042198</v>
      </c>
      <c r="T48" s="6">
        <v>2807.3936934178309</v>
      </c>
      <c r="U48" s="6">
        <v>3869.0686139683612</v>
      </c>
      <c r="V48">
        <v>7794.0166090119437</v>
      </c>
      <c r="W48">
        <v>2315.6068311527301</v>
      </c>
      <c r="X48">
        <v>336.83795484025808</v>
      </c>
      <c r="Y48">
        <v>431.64017201894592</v>
      </c>
      <c r="Z48">
        <v>1662.5971741635401</v>
      </c>
      <c r="AA48">
        <v>11968.122314668901</v>
      </c>
      <c r="AB48">
        <v>3</v>
      </c>
      <c r="AC48" s="6">
        <v>28.695369286338071</v>
      </c>
      <c r="AD48" s="6">
        <v>11222</v>
      </c>
      <c r="AE48">
        <v>742</v>
      </c>
      <c r="AF48">
        <v>104</v>
      </c>
      <c r="AG48">
        <v>11860</v>
      </c>
      <c r="AH48" s="23">
        <v>33.048824310302699</v>
      </c>
      <c r="AI48" s="23">
        <v>40.8186645507812</v>
      </c>
      <c r="AJ48" s="23">
        <v>5.4472889751195901E-2</v>
      </c>
      <c r="AK48" s="23">
        <v>42.729976654052699</v>
      </c>
      <c r="AL48" s="23">
        <v>1.9657849073410001</v>
      </c>
      <c r="AM48" s="23">
        <v>40.764190673828097</v>
      </c>
      <c r="AN48">
        <v>0</v>
      </c>
      <c r="AO48">
        <v>0</v>
      </c>
      <c r="AP48">
        <v>0</v>
      </c>
      <c r="AQ48">
        <v>0.16</v>
      </c>
      <c r="AR48">
        <v>1.8</v>
      </c>
      <c r="AS48">
        <v>4.1643379999999999</v>
      </c>
    </row>
    <row r="49" spans="1:45" x14ac:dyDescent="0.3">
      <c r="A49" t="s">
        <v>232</v>
      </c>
      <c r="B49" s="6" t="s">
        <v>183</v>
      </c>
      <c r="C49">
        <v>0</v>
      </c>
      <c r="D49">
        <v>0</v>
      </c>
      <c r="E49">
        <v>33.959114479999997</v>
      </c>
      <c r="F49" s="6"/>
      <c r="G49" s="6"/>
      <c r="H49" s="6"/>
      <c r="I49" s="6"/>
      <c r="J49" s="6"/>
      <c r="K49" s="6"/>
      <c r="L49" s="6">
        <v>79.803650000000005</v>
      </c>
      <c r="M49" s="6">
        <v>300.18828381707903</v>
      </c>
      <c r="N49" s="6"/>
      <c r="O49">
        <v>2.4631088599562641E-2</v>
      </c>
      <c r="P49">
        <v>0.1794412583112717</v>
      </c>
      <c r="Q49" t="s">
        <v>181</v>
      </c>
      <c r="R49">
        <v>2.8125</v>
      </c>
      <c r="S49" s="6">
        <v>3034.0904531503002</v>
      </c>
      <c r="T49" s="6">
        <v>2888.8087085800821</v>
      </c>
      <c r="U49" s="6">
        <v>3908.3133411627209</v>
      </c>
      <c r="V49">
        <v>8620.2616874188116</v>
      </c>
      <c r="W49">
        <v>1464.5295347777869</v>
      </c>
      <c r="X49">
        <v>678.0447345822721</v>
      </c>
      <c r="Y49">
        <v>1062.0904279962469</v>
      </c>
      <c r="Z49">
        <v>2479.8168029693702</v>
      </c>
      <c r="AA49">
        <v>12804.8727107138</v>
      </c>
      <c r="AB49">
        <v>3</v>
      </c>
      <c r="AC49" s="6">
        <v>29.108738651543369</v>
      </c>
      <c r="AD49" s="6">
        <v>9830</v>
      </c>
      <c r="AE49">
        <v>619</v>
      </c>
      <c r="AF49">
        <v>78</v>
      </c>
      <c r="AG49">
        <v>10371</v>
      </c>
      <c r="AH49" s="23">
        <v>31.331619262695298</v>
      </c>
      <c r="AI49" s="23">
        <v>44.8487739562988</v>
      </c>
      <c r="AJ49" s="23">
        <v>2.5439769029617299E-2</v>
      </c>
      <c r="AK49" s="23">
        <v>46.595657348632798</v>
      </c>
      <c r="AL49" s="23">
        <v>1.7723211050033501</v>
      </c>
      <c r="AM49" s="23">
        <v>44.823337554931598</v>
      </c>
      <c r="AN49">
        <v>0</v>
      </c>
      <c r="AO49">
        <v>0</v>
      </c>
      <c r="AP49">
        <v>0</v>
      </c>
      <c r="AQ49">
        <v>0.16</v>
      </c>
      <c r="AR49">
        <v>0</v>
      </c>
      <c r="AS49">
        <v>49.437179999999998</v>
      </c>
    </row>
    <row r="50" spans="1:45" x14ac:dyDescent="0.3">
      <c r="A50" t="s">
        <v>233</v>
      </c>
      <c r="B50" s="6" t="s">
        <v>183</v>
      </c>
      <c r="C50">
        <v>0</v>
      </c>
      <c r="D50">
        <v>0</v>
      </c>
      <c r="E50">
        <v>41.295847879999997</v>
      </c>
      <c r="F50" s="6"/>
      <c r="G50" s="6"/>
      <c r="H50" s="6"/>
      <c r="I50" s="6"/>
      <c r="J50" s="6"/>
      <c r="K50" s="6"/>
      <c r="L50" s="6">
        <v>97.045600000000007</v>
      </c>
      <c r="M50" s="6">
        <v>325.61825100039101</v>
      </c>
      <c r="N50" s="6"/>
      <c r="O50">
        <v>2.5879420340061191E-2</v>
      </c>
      <c r="P50">
        <v>0.1830132603645325</v>
      </c>
      <c r="Q50" t="s">
        <v>200</v>
      </c>
      <c r="R50">
        <v>2.8125</v>
      </c>
      <c r="S50" s="6">
        <v>3520.216515831255</v>
      </c>
      <c r="T50" s="6">
        <v>3745.920341659385</v>
      </c>
      <c r="U50" s="6">
        <v>4770.1989593289791</v>
      </c>
      <c r="V50">
        <v>8970.3501632070984</v>
      </c>
      <c r="W50">
        <v>1345.27406562226</v>
      </c>
      <c r="X50">
        <v>865.36511290172484</v>
      </c>
      <c r="Y50">
        <v>986.23803304589865</v>
      </c>
      <c r="Z50">
        <v>1967.40767678884</v>
      </c>
      <c r="AA50">
        <v>12360.3172223451</v>
      </c>
      <c r="AB50">
        <v>3</v>
      </c>
      <c r="AC50" s="6">
        <v>33.511779103583727</v>
      </c>
      <c r="AD50" s="6">
        <v>12216</v>
      </c>
      <c r="AE50">
        <v>798</v>
      </c>
      <c r="AF50">
        <v>134</v>
      </c>
      <c r="AG50">
        <v>12880</v>
      </c>
      <c r="AH50" s="23">
        <v>39.889633178710902</v>
      </c>
      <c r="AI50" s="23">
        <v>53.527462005615199</v>
      </c>
      <c r="AJ50" s="23">
        <v>0.14514747262000999</v>
      </c>
      <c r="AK50" s="23">
        <v>55.84956741333</v>
      </c>
      <c r="AL50" s="23">
        <v>2.46725273132324</v>
      </c>
      <c r="AM50" s="23">
        <v>53.382312774658203</v>
      </c>
      <c r="AN50">
        <v>0</v>
      </c>
      <c r="AO50">
        <v>0</v>
      </c>
      <c r="AP50">
        <v>0</v>
      </c>
      <c r="AQ50">
        <v>0.16</v>
      </c>
      <c r="AR50">
        <v>0</v>
      </c>
      <c r="AS50">
        <v>71.217053000000007</v>
      </c>
    </row>
    <row r="51" spans="1:45" x14ac:dyDescent="0.3">
      <c r="A51" t="s">
        <v>234</v>
      </c>
      <c r="B51" s="6" t="s">
        <v>183</v>
      </c>
      <c r="C51" t="s">
        <v>179</v>
      </c>
      <c r="D51" t="s">
        <v>223</v>
      </c>
      <c r="E51">
        <v>40.42259009</v>
      </c>
      <c r="F51" s="6"/>
      <c r="G51" s="6"/>
      <c r="H51" s="6"/>
      <c r="I51" s="6"/>
      <c r="J51" s="6"/>
      <c r="K51" s="6"/>
      <c r="L51" s="6">
        <v>94.994050000000001</v>
      </c>
      <c r="M51" s="6">
        <v>322.73886972168498</v>
      </c>
      <c r="N51" s="6"/>
      <c r="O51">
        <v>2.277730405330658E-2</v>
      </c>
      <c r="P51">
        <v>0.19385333359241491</v>
      </c>
      <c r="Q51" t="s">
        <v>192</v>
      </c>
      <c r="R51">
        <v>1.0625</v>
      </c>
      <c r="S51" s="6">
        <v>4286.7935131094046</v>
      </c>
      <c r="T51" s="6">
        <v>3733.707318154346</v>
      </c>
      <c r="U51" s="6">
        <v>4796.4816773345847</v>
      </c>
      <c r="V51">
        <v>8281.7580627453372</v>
      </c>
      <c r="W51">
        <v>2206.8450199914068</v>
      </c>
      <c r="X51">
        <v>757.80839120192229</v>
      </c>
      <c r="Y51">
        <v>499.54864552976198</v>
      </c>
      <c r="Z51">
        <v>1193.1115027887899</v>
      </c>
      <c r="AA51">
        <v>11549.196541109101</v>
      </c>
      <c r="AB51">
        <v>3</v>
      </c>
      <c r="AC51" s="6">
        <v>32.656719250053939</v>
      </c>
      <c r="AD51" s="6">
        <v>13666</v>
      </c>
      <c r="AE51">
        <v>935</v>
      </c>
      <c r="AF51">
        <v>166</v>
      </c>
      <c r="AG51">
        <v>14435</v>
      </c>
      <c r="AH51" s="23">
        <v>39.889633178710902</v>
      </c>
      <c r="AI51" s="23">
        <v>51.292362213134702</v>
      </c>
      <c r="AJ51" s="23">
        <v>0.29174366593360901</v>
      </c>
      <c r="AK51" s="23">
        <v>53.363338470458899</v>
      </c>
      <c r="AL51" s="23">
        <v>2.3627164363861</v>
      </c>
      <c r="AM51" s="23">
        <v>51.000621795654297</v>
      </c>
      <c r="AN51">
        <v>0</v>
      </c>
      <c r="AO51">
        <v>0</v>
      </c>
      <c r="AP51">
        <v>0</v>
      </c>
      <c r="AQ51">
        <v>0.16</v>
      </c>
      <c r="AR51">
        <v>1.8</v>
      </c>
      <c r="AS51">
        <v>71.217053000000007</v>
      </c>
    </row>
    <row r="52" spans="1:45" x14ac:dyDescent="0.3">
      <c r="A52" t="s">
        <v>235</v>
      </c>
      <c r="B52" s="6" t="s">
        <v>183</v>
      </c>
      <c r="C52" t="s">
        <v>179</v>
      </c>
      <c r="D52" t="s">
        <v>223</v>
      </c>
      <c r="E52">
        <v>42.678554920000003</v>
      </c>
      <c r="F52" s="6"/>
      <c r="G52" s="6"/>
      <c r="H52" s="6"/>
      <c r="I52" s="6"/>
      <c r="J52" s="6"/>
      <c r="K52" s="6"/>
      <c r="L52" s="6">
        <v>100.29564999999999</v>
      </c>
      <c r="M52" s="6">
        <v>330.10784577250899</v>
      </c>
      <c r="N52" s="6"/>
      <c r="O52">
        <v>2.277730405330658E-2</v>
      </c>
      <c r="P52">
        <v>0.19385333359241491</v>
      </c>
      <c r="Q52" t="s">
        <v>192</v>
      </c>
      <c r="R52">
        <v>1.0625</v>
      </c>
      <c r="S52" s="6">
        <v>4310.4906795092229</v>
      </c>
      <c r="T52" s="6">
        <v>3656.6483888922621</v>
      </c>
      <c r="U52" s="6">
        <v>4721.143871152829</v>
      </c>
      <c r="V52">
        <v>8187.4838633264926</v>
      </c>
      <c r="W52">
        <v>2266.5355667433432</v>
      </c>
      <c r="X52">
        <v>717.60637432405838</v>
      </c>
      <c r="Y52">
        <v>428.89421592808083</v>
      </c>
      <c r="Z52">
        <v>1173.11014865019</v>
      </c>
      <c r="AA52">
        <v>11520.4254504154</v>
      </c>
      <c r="AB52">
        <v>3</v>
      </c>
      <c r="AC52" s="6">
        <v>32.0454990651874</v>
      </c>
      <c r="AD52" s="6">
        <v>13476</v>
      </c>
      <c r="AE52">
        <v>923</v>
      </c>
      <c r="AF52">
        <v>159</v>
      </c>
      <c r="AG52">
        <v>14240</v>
      </c>
      <c r="AH52" s="23">
        <v>39.889633178710902</v>
      </c>
      <c r="AI52" s="23">
        <v>51.292362213134702</v>
      </c>
      <c r="AJ52" s="23">
        <v>0.29174366593360901</v>
      </c>
      <c r="AK52" s="23">
        <v>53.363338470458899</v>
      </c>
      <c r="AL52" s="23">
        <v>2.3627164363861</v>
      </c>
      <c r="AM52" s="23">
        <v>51.000621795654297</v>
      </c>
      <c r="AN52">
        <v>0</v>
      </c>
      <c r="AO52">
        <v>0</v>
      </c>
      <c r="AP52">
        <v>0</v>
      </c>
      <c r="AQ52">
        <v>0.16</v>
      </c>
      <c r="AR52">
        <v>1.8</v>
      </c>
      <c r="AS52">
        <v>71.217053000000007</v>
      </c>
    </row>
    <row r="53" spans="1:45" x14ac:dyDescent="0.3">
      <c r="A53" t="s">
        <v>236</v>
      </c>
      <c r="B53" s="6" t="s">
        <v>183</v>
      </c>
      <c r="C53">
        <v>0</v>
      </c>
      <c r="D53">
        <v>0</v>
      </c>
      <c r="E53">
        <v>36.942989830000002</v>
      </c>
      <c r="F53" s="6"/>
      <c r="G53" s="6"/>
      <c r="H53" s="6"/>
      <c r="I53" s="6"/>
      <c r="J53" s="6"/>
      <c r="K53" s="6"/>
      <c r="L53" s="6">
        <v>86.816050000000004</v>
      </c>
      <c r="M53" s="6">
        <v>310.88438417794703</v>
      </c>
      <c r="N53" s="6"/>
      <c r="O53">
        <v>2.2580301389098171E-2</v>
      </c>
      <c r="P53">
        <v>0.19049082696437841</v>
      </c>
      <c r="Q53" t="s">
        <v>200</v>
      </c>
      <c r="R53">
        <v>1.0625</v>
      </c>
      <c r="S53" s="6">
        <v>3910.1513861735111</v>
      </c>
      <c r="T53" s="6">
        <v>4044.6733099161179</v>
      </c>
      <c r="U53" s="6">
        <v>5086.159565324424</v>
      </c>
      <c r="V53">
        <v>8704.790652195541</v>
      </c>
      <c r="W53">
        <v>1941.934590028573</v>
      </c>
      <c r="X53">
        <v>999.35346362895837</v>
      </c>
      <c r="Y53">
        <v>855.71599284396609</v>
      </c>
      <c r="Z53">
        <v>1323.2057197096999</v>
      </c>
      <c r="AA53">
        <v>11724.768645935699</v>
      </c>
      <c r="AB53">
        <v>3</v>
      </c>
      <c r="AC53" s="6">
        <v>35.429516657519812</v>
      </c>
      <c r="AD53" s="6">
        <v>14129</v>
      </c>
      <c r="AE53">
        <v>979</v>
      </c>
      <c r="AF53">
        <v>177</v>
      </c>
      <c r="AG53">
        <v>14931</v>
      </c>
      <c r="AH53" s="23">
        <v>47.4435005187988</v>
      </c>
      <c r="AI53" s="23">
        <v>58.276477813720703</v>
      </c>
      <c r="AJ53" s="23">
        <v>0.38160380721092202</v>
      </c>
      <c r="AK53" s="23">
        <v>60.742740631103501</v>
      </c>
      <c r="AL53" s="23">
        <v>2.84786796569824</v>
      </c>
      <c r="AM53" s="23">
        <v>57.894874572753899</v>
      </c>
      <c r="AN53">
        <v>0</v>
      </c>
      <c r="AO53">
        <v>0</v>
      </c>
      <c r="AP53">
        <v>0</v>
      </c>
      <c r="AQ53">
        <v>0.16</v>
      </c>
      <c r="AR53">
        <v>1.8</v>
      </c>
      <c r="AS53">
        <v>71.217053000000007</v>
      </c>
    </row>
    <row r="54" spans="1:45" x14ac:dyDescent="0.3">
      <c r="A54" t="s">
        <v>237</v>
      </c>
      <c r="B54" s="6" t="s">
        <v>183</v>
      </c>
      <c r="C54">
        <v>0</v>
      </c>
      <c r="D54">
        <v>0</v>
      </c>
      <c r="E54">
        <v>38.014048019999997</v>
      </c>
      <c r="F54" s="6"/>
      <c r="G54" s="6"/>
      <c r="H54" s="6"/>
      <c r="I54" s="6"/>
      <c r="J54" s="6"/>
      <c r="K54" s="6"/>
      <c r="L54" s="6">
        <v>89.332900000000009</v>
      </c>
      <c r="M54" s="6">
        <v>314.599719569927</v>
      </c>
      <c r="N54" s="6"/>
      <c r="O54">
        <v>2.2669792175292969E-2</v>
      </c>
      <c r="P54">
        <v>0.19141568243503571</v>
      </c>
      <c r="Q54" t="s">
        <v>238</v>
      </c>
      <c r="R54">
        <v>2.8125</v>
      </c>
      <c r="S54" s="6">
        <v>3107.5090008239331</v>
      </c>
      <c r="T54" s="6">
        <v>3767.656038559338</v>
      </c>
      <c r="U54" s="6">
        <v>4268.6087475079867</v>
      </c>
      <c r="V54">
        <v>9530.2240211818262</v>
      </c>
      <c r="W54">
        <v>2027.172905764704</v>
      </c>
      <c r="X54">
        <v>1925.6136911517381</v>
      </c>
      <c r="Y54">
        <v>1811.521571046572</v>
      </c>
      <c r="Z54">
        <v>1207.61411710371</v>
      </c>
      <c r="AA54">
        <v>11772.913447585001</v>
      </c>
      <c r="AB54">
        <v>3</v>
      </c>
      <c r="AC54" s="6">
        <v>40.721844274402322</v>
      </c>
      <c r="AD54" s="6">
        <v>14491</v>
      </c>
      <c r="AE54">
        <v>1007</v>
      </c>
      <c r="AF54">
        <v>193</v>
      </c>
      <c r="AG54">
        <v>15305</v>
      </c>
      <c r="AH54" s="23">
        <v>59.448318481445298</v>
      </c>
      <c r="AI54" s="23">
        <v>63.532909393310497</v>
      </c>
      <c r="AJ54" s="23">
        <v>0.56654947996139504</v>
      </c>
      <c r="AK54" s="23">
        <v>66.276824951171804</v>
      </c>
      <c r="AL54" s="23">
        <v>3.3104622364044101</v>
      </c>
      <c r="AM54" s="23">
        <v>62.971988677978501</v>
      </c>
      <c r="AN54">
        <v>0</v>
      </c>
      <c r="AO54">
        <v>0</v>
      </c>
      <c r="AP54">
        <v>0</v>
      </c>
      <c r="AQ54">
        <v>0.16</v>
      </c>
      <c r="AR54">
        <v>1.8</v>
      </c>
      <c r="AS54">
        <v>71.217053000000007</v>
      </c>
    </row>
    <row r="55" spans="1:45" x14ac:dyDescent="0.3">
      <c r="A55" t="s">
        <v>239</v>
      </c>
      <c r="B55" s="6" t="s">
        <v>183</v>
      </c>
      <c r="C55">
        <v>0</v>
      </c>
      <c r="D55">
        <v>0</v>
      </c>
      <c r="E55">
        <v>37.158760119999997</v>
      </c>
      <c r="F55" s="6"/>
      <c r="G55" s="6"/>
      <c r="H55" s="6"/>
      <c r="I55" s="6"/>
      <c r="J55" s="6"/>
      <c r="K55" s="6"/>
      <c r="L55" s="6">
        <v>87.323650000000001</v>
      </c>
      <c r="M55" s="6">
        <v>311.638712358313</v>
      </c>
      <c r="N55" s="6"/>
      <c r="O55">
        <v>2.2381950169801709E-2</v>
      </c>
      <c r="P55">
        <v>0.19171397387981409</v>
      </c>
      <c r="Q55" t="s">
        <v>200</v>
      </c>
      <c r="R55">
        <v>1.0625</v>
      </c>
      <c r="S55" s="6">
        <v>3650.0773422593402</v>
      </c>
      <c r="T55" s="6">
        <v>4346.4427265055547</v>
      </c>
      <c r="U55" s="6">
        <v>4841.2134286392611</v>
      </c>
      <c r="V55">
        <v>8965.1329098030819</v>
      </c>
      <c r="W55">
        <v>2027.3952920633119</v>
      </c>
      <c r="X55">
        <v>1382.2413554348641</v>
      </c>
      <c r="Y55">
        <v>1228.0558712839429</v>
      </c>
      <c r="Z55">
        <v>1171.6865725125499</v>
      </c>
      <c r="AA55">
        <v>11626.396172540601</v>
      </c>
      <c r="AB55">
        <v>3</v>
      </c>
      <c r="AC55" s="6">
        <v>37.01209528612771</v>
      </c>
      <c r="AD55" s="6">
        <v>14657</v>
      </c>
      <c r="AE55">
        <v>1031</v>
      </c>
      <c r="AF55">
        <v>191</v>
      </c>
      <c r="AG55">
        <v>15497</v>
      </c>
      <c r="AH55" s="23">
        <v>47.4435005187988</v>
      </c>
      <c r="AI55" s="23">
        <v>58.276477813720703</v>
      </c>
      <c r="AJ55" s="23">
        <v>0.38160380721092202</v>
      </c>
      <c r="AK55" s="23">
        <v>60.742740631103501</v>
      </c>
      <c r="AL55" s="23">
        <v>2.84786796569824</v>
      </c>
      <c r="AM55" s="23">
        <v>57.894874572753899</v>
      </c>
      <c r="AN55">
        <v>0</v>
      </c>
      <c r="AO55">
        <v>0</v>
      </c>
      <c r="AP55">
        <v>0</v>
      </c>
      <c r="AQ55">
        <v>0.16</v>
      </c>
      <c r="AR55">
        <v>1.8</v>
      </c>
      <c r="AS55">
        <v>71.217053000000007</v>
      </c>
    </row>
    <row r="56" spans="1:45" x14ac:dyDescent="0.3">
      <c r="A56" t="s">
        <v>240</v>
      </c>
      <c r="B56" s="6" t="s">
        <v>183</v>
      </c>
      <c r="C56">
        <v>0</v>
      </c>
      <c r="D56">
        <v>0</v>
      </c>
      <c r="E56">
        <v>39.334470869999997</v>
      </c>
      <c r="F56" s="6"/>
      <c r="G56" s="6"/>
      <c r="H56" s="6"/>
      <c r="I56" s="6"/>
      <c r="J56" s="6"/>
      <c r="K56" s="6"/>
      <c r="L56" s="6">
        <v>92.434900000000013</v>
      </c>
      <c r="M56" s="6">
        <v>319.09565727737299</v>
      </c>
      <c r="N56" s="6"/>
      <c r="O56">
        <v>2.2582735866308209E-2</v>
      </c>
      <c r="P56">
        <v>0.18915976583957669</v>
      </c>
      <c r="Q56" t="s">
        <v>192</v>
      </c>
      <c r="R56">
        <v>1.0625</v>
      </c>
      <c r="S56" s="6">
        <v>4051.5205529360342</v>
      </c>
      <c r="T56" s="6">
        <v>2854.7102080251948</v>
      </c>
      <c r="U56" s="6">
        <v>3922.1145699243698</v>
      </c>
      <c r="V56">
        <v>7666.822105155763</v>
      </c>
      <c r="W56">
        <v>2470.5398906564869</v>
      </c>
      <c r="X56">
        <v>465.07966433165222</v>
      </c>
      <c r="Y56">
        <v>399.19107312093041</v>
      </c>
      <c r="Z56">
        <v>1474.3233421523801</v>
      </c>
      <c r="AA56">
        <v>11778.9608266292</v>
      </c>
      <c r="AB56">
        <v>3</v>
      </c>
      <c r="AC56" s="6">
        <v>28.491399694924691</v>
      </c>
      <c r="AD56" s="6">
        <v>11644</v>
      </c>
      <c r="AE56">
        <v>790</v>
      </c>
      <c r="AF56">
        <v>114</v>
      </c>
      <c r="AG56">
        <v>12320</v>
      </c>
      <c r="AH56" s="23">
        <v>33.048824310302699</v>
      </c>
      <c r="AI56" s="23">
        <v>40.8186645507812</v>
      </c>
      <c r="AJ56" s="23">
        <v>5.4472889751195901E-2</v>
      </c>
      <c r="AK56" s="23">
        <v>42.729976654052699</v>
      </c>
      <c r="AL56" s="23">
        <v>1.9657849073410001</v>
      </c>
      <c r="AM56" s="23">
        <v>40.764190673828097</v>
      </c>
      <c r="AN56">
        <v>0</v>
      </c>
      <c r="AO56">
        <v>0</v>
      </c>
      <c r="AP56">
        <v>0</v>
      </c>
      <c r="AQ56">
        <v>0.16</v>
      </c>
      <c r="AR56">
        <v>1.8</v>
      </c>
      <c r="AS56">
        <v>4.1643379999999999</v>
      </c>
    </row>
    <row r="57" spans="1:45" x14ac:dyDescent="0.3">
      <c r="A57" t="s">
        <v>241</v>
      </c>
      <c r="B57" s="6" t="s">
        <v>183</v>
      </c>
      <c r="C57">
        <v>0</v>
      </c>
      <c r="D57">
        <v>0</v>
      </c>
      <c r="E57">
        <v>41.638521900000001</v>
      </c>
      <c r="F57" s="6"/>
      <c r="G57" s="6"/>
      <c r="H57" s="6"/>
      <c r="I57" s="6"/>
      <c r="J57" s="6"/>
      <c r="K57" s="6"/>
      <c r="L57" s="6">
        <v>97.851650000000006</v>
      </c>
      <c r="M57" s="6">
        <v>326.73981582693199</v>
      </c>
      <c r="N57" s="6"/>
      <c r="O57">
        <v>2.2788874804973599E-2</v>
      </c>
      <c r="P57">
        <v>0.18783089518547061</v>
      </c>
      <c r="Q57" t="s">
        <v>200</v>
      </c>
      <c r="R57">
        <v>1.0625</v>
      </c>
      <c r="S57" s="6">
        <v>3904.1311059488471</v>
      </c>
      <c r="T57" s="6">
        <v>3382.622504081367</v>
      </c>
      <c r="U57" s="6">
        <v>4428.7431374092257</v>
      </c>
      <c r="V57">
        <v>8279.6859264435952</v>
      </c>
      <c r="W57">
        <v>1966.657194566455</v>
      </c>
      <c r="X57">
        <v>340.36231980568527</v>
      </c>
      <c r="Y57">
        <v>293.22469603608948</v>
      </c>
      <c r="Z57">
        <v>1587.38451712288</v>
      </c>
      <c r="AA57">
        <v>11924.381073345099</v>
      </c>
      <c r="AB57">
        <v>3</v>
      </c>
      <c r="AC57" s="6">
        <v>32.243149935607953</v>
      </c>
      <c r="AD57" s="6">
        <v>12577</v>
      </c>
      <c r="AE57">
        <v>842</v>
      </c>
      <c r="AF57">
        <v>137</v>
      </c>
      <c r="AG57">
        <v>13282</v>
      </c>
      <c r="AH57" s="23">
        <v>39.889633178710902</v>
      </c>
      <c r="AI57" s="23">
        <v>48.018604278564403</v>
      </c>
      <c r="AJ57" s="23">
        <v>9.9243037402629797E-2</v>
      </c>
      <c r="AK57" s="23">
        <v>49.959663391113203</v>
      </c>
      <c r="AL57" s="23">
        <v>2.04030442237854</v>
      </c>
      <c r="AM57" s="23">
        <v>47.919361114501903</v>
      </c>
      <c r="AN57">
        <v>0</v>
      </c>
      <c r="AO57">
        <v>0</v>
      </c>
      <c r="AP57">
        <v>0</v>
      </c>
      <c r="AQ57">
        <v>0.16</v>
      </c>
      <c r="AR57">
        <v>1.8</v>
      </c>
      <c r="AS57">
        <v>71.217053000000007</v>
      </c>
    </row>
    <row r="58" spans="1:45" x14ac:dyDescent="0.3">
      <c r="A58" t="s">
        <v>242</v>
      </c>
      <c r="B58" s="6" t="s">
        <v>183</v>
      </c>
      <c r="C58">
        <v>0</v>
      </c>
      <c r="D58">
        <v>0</v>
      </c>
      <c r="E58">
        <v>36.255943690000002</v>
      </c>
      <c r="F58" s="6"/>
      <c r="G58" s="6"/>
      <c r="H58" s="6"/>
      <c r="I58" s="6"/>
      <c r="J58" s="6"/>
      <c r="K58" s="6"/>
      <c r="L58" s="6">
        <v>85.201599999999999</v>
      </c>
      <c r="M58" s="6">
        <v>308.467922448975</v>
      </c>
      <c r="N58" s="6"/>
      <c r="O58">
        <v>2.2802578285336491E-2</v>
      </c>
      <c r="P58">
        <v>0.1887357234954834</v>
      </c>
      <c r="Q58" t="s">
        <v>192</v>
      </c>
      <c r="R58">
        <v>1.0625</v>
      </c>
      <c r="S58" s="6">
        <v>4073.864541520677</v>
      </c>
      <c r="T58" s="6">
        <v>3371.8199658892891</v>
      </c>
      <c r="U58" s="6">
        <v>4433.4515661907326</v>
      </c>
      <c r="V58">
        <v>8124.9335042327184</v>
      </c>
      <c r="W58">
        <v>2150.6282768518481</v>
      </c>
      <c r="X58">
        <v>400.66429951550327</v>
      </c>
      <c r="Y58">
        <v>153.40361525597859</v>
      </c>
      <c r="Z58">
        <v>1425.14704846429</v>
      </c>
      <c r="AA58">
        <v>11755.9787801823</v>
      </c>
      <c r="AB58">
        <v>3</v>
      </c>
      <c r="AC58" s="6">
        <v>31.67801040468969</v>
      </c>
      <c r="AD58" s="6">
        <v>12868</v>
      </c>
      <c r="AE58">
        <v>862</v>
      </c>
      <c r="AF58">
        <v>142</v>
      </c>
      <c r="AG58">
        <v>13588</v>
      </c>
      <c r="AH58" s="23">
        <v>39.889633178710902</v>
      </c>
      <c r="AI58" s="23">
        <v>45.807640075683501</v>
      </c>
      <c r="AJ58" s="23">
        <v>0.13833168148994399</v>
      </c>
      <c r="AK58" s="23">
        <v>47.796150207519503</v>
      </c>
      <c r="AL58" s="23">
        <v>2.1268417835235498</v>
      </c>
      <c r="AM58" s="23">
        <v>45.6693115234375</v>
      </c>
      <c r="AN58">
        <v>0</v>
      </c>
      <c r="AO58">
        <v>0</v>
      </c>
      <c r="AP58">
        <v>0</v>
      </c>
      <c r="AQ58">
        <v>0.16</v>
      </c>
      <c r="AR58">
        <v>1.8</v>
      </c>
      <c r="AS58">
        <v>71.217053000000007</v>
      </c>
    </row>
    <row r="59" spans="1:45" x14ac:dyDescent="0.3">
      <c r="A59" t="s">
        <v>243</v>
      </c>
      <c r="B59" s="6" t="s">
        <v>183</v>
      </c>
      <c r="C59">
        <v>0</v>
      </c>
      <c r="D59">
        <v>0</v>
      </c>
      <c r="E59">
        <v>41.199411159999997</v>
      </c>
      <c r="F59" s="6"/>
      <c r="G59" s="6"/>
      <c r="H59" s="6"/>
      <c r="I59" s="6"/>
      <c r="J59" s="6"/>
      <c r="K59" s="6"/>
      <c r="L59" s="6">
        <v>96.81765</v>
      </c>
      <c r="M59" s="6">
        <v>325.30008717150298</v>
      </c>
      <c r="N59" s="6"/>
      <c r="O59">
        <v>2.3368300870060921E-2</v>
      </c>
      <c r="P59">
        <v>0.1761641800403595</v>
      </c>
      <c r="Q59" t="s">
        <v>200</v>
      </c>
      <c r="R59">
        <v>2.8125</v>
      </c>
      <c r="S59" s="6">
        <v>3059.3773219030991</v>
      </c>
      <c r="T59" s="6">
        <v>4116.3970925708927</v>
      </c>
      <c r="U59" s="6">
        <v>5118.0256807186752</v>
      </c>
      <c r="V59">
        <v>9740.3306646767032</v>
      </c>
      <c r="W59">
        <v>659.54037508549447</v>
      </c>
      <c r="X59">
        <v>1588.863383587337</v>
      </c>
      <c r="Y59">
        <v>1776.788330549025</v>
      </c>
      <c r="Z59">
        <v>2531.7099740925801</v>
      </c>
      <c r="AA59">
        <v>12998.6164521586</v>
      </c>
      <c r="AB59">
        <v>3</v>
      </c>
      <c r="AC59" s="6">
        <v>33.573721021377743</v>
      </c>
      <c r="AD59" s="6">
        <v>11158</v>
      </c>
      <c r="AE59">
        <v>697</v>
      </c>
      <c r="AF59">
        <v>113</v>
      </c>
      <c r="AG59">
        <v>11742</v>
      </c>
      <c r="AH59" s="23">
        <v>42.613452911376903</v>
      </c>
      <c r="AI59" s="23">
        <v>52.192173004150298</v>
      </c>
      <c r="AJ59" s="23">
        <v>8.6562514305114704E-2</v>
      </c>
      <c r="AK59" s="23">
        <v>54.589179992675703</v>
      </c>
      <c r="AL59" s="23">
        <v>2.48357057571411</v>
      </c>
      <c r="AM59" s="23">
        <v>52.1056098937988</v>
      </c>
      <c r="AN59">
        <v>0</v>
      </c>
      <c r="AO59">
        <v>0</v>
      </c>
      <c r="AP59">
        <v>0</v>
      </c>
      <c r="AQ59">
        <v>0.16</v>
      </c>
      <c r="AR59">
        <v>0</v>
      </c>
      <c r="AS59">
        <v>49.437179999999998</v>
      </c>
    </row>
    <row r="60" spans="1:45" x14ac:dyDescent="0.3">
      <c r="A60" t="s">
        <v>244</v>
      </c>
      <c r="B60" s="6" t="s">
        <v>183</v>
      </c>
      <c r="C60">
        <v>0</v>
      </c>
      <c r="D60">
        <v>0</v>
      </c>
      <c r="E60">
        <v>39.31040608</v>
      </c>
      <c r="F60" s="6"/>
      <c r="G60" s="6"/>
      <c r="H60" s="6"/>
      <c r="I60" s="6"/>
      <c r="J60" s="6"/>
      <c r="K60" s="6"/>
      <c r="L60" s="6">
        <v>92.378500000000003</v>
      </c>
      <c r="M60" s="6">
        <v>319.01470641475203</v>
      </c>
      <c r="N60" s="6"/>
      <c r="O60">
        <v>2.4220859631896019E-2</v>
      </c>
      <c r="P60">
        <v>0.19831098616123199</v>
      </c>
      <c r="Q60" t="s">
        <v>192</v>
      </c>
      <c r="R60">
        <v>1.0625</v>
      </c>
      <c r="S60" s="6">
        <v>4332.757663491102</v>
      </c>
      <c r="T60" s="6">
        <v>2837.5443117526702</v>
      </c>
      <c r="U60" s="6">
        <v>4272.66515021334</v>
      </c>
      <c r="V60">
        <v>7323.0885033012164</v>
      </c>
      <c r="W60">
        <v>3007.862918914464</v>
      </c>
      <c r="X60">
        <v>1062.021454380056</v>
      </c>
      <c r="Y60">
        <v>765.76108546928504</v>
      </c>
      <c r="Z60">
        <v>784.45676954757596</v>
      </c>
      <c r="AA60">
        <v>11088.633027039899</v>
      </c>
      <c r="AB60">
        <v>3</v>
      </c>
      <c r="AC60" s="6">
        <v>28.597505375828639</v>
      </c>
      <c r="AD60" s="6">
        <v>13311</v>
      </c>
      <c r="AE60">
        <v>947</v>
      </c>
      <c r="AF60">
        <v>159</v>
      </c>
      <c r="AG60">
        <v>14099</v>
      </c>
      <c r="AH60" s="23">
        <v>39.008049011230398</v>
      </c>
      <c r="AI60" s="23">
        <v>43.305206298828097</v>
      </c>
      <c r="AJ60" s="23">
        <v>0.187574103474617</v>
      </c>
      <c r="AK60" s="23">
        <v>45.424541473388601</v>
      </c>
      <c r="AL60" s="23">
        <v>2.3069100379943799</v>
      </c>
      <c r="AM60" s="23">
        <v>43.117630004882798</v>
      </c>
      <c r="AN60">
        <v>0</v>
      </c>
      <c r="AO60">
        <v>0</v>
      </c>
      <c r="AP60">
        <v>0</v>
      </c>
      <c r="AQ60">
        <v>0.16</v>
      </c>
      <c r="AR60">
        <v>1.8</v>
      </c>
      <c r="AS60">
        <v>71.217053000000007</v>
      </c>
    </row>
    <row r="61" spans="1:45" x14ac:dyDescent="0.3">
      <c r="A61" t="s">
        <v>245</v>
      </c>
      <c r="B61" s="6" t="s">
        <v>183</v>
      </c>
      <c r="C61">
        <v>0</v>
      </c>
      <c r="D61">
        <v>0</v>
      </c>
      <c r="E61">
        <v>28.728270779999999</v>
      </c>
      <c r="F61" s="6"/>
      <c r="G61" s="6"/>
      <c r="H61" s="6"/>
      <c r="I61" s="6"/>
      <c r="J61" s="6"/>
      <c r="K61" s="6"/>
      <c r="L61" s="6">
        <v>67.510800000000003</v>
      </c>
      <c r="M61" s="6">
        <v>280.02276555464601</v>
      </c>
      <c r="N61" s="6"/>
      <c r="O61">
        <v>2.427360787987709E-2</v>
      </c>
      <c r="P61">
        <v>0.20016226172447199</v>
      </c>
      <c r="Q61" t="s">
        <v>246</v>
      </c>
      <c r="R61">
        <v>1.0625</v>
      </c>
      <c r="S61" s="6">
        <v>4133.7779028738087</v>
      </c>
      <c r="T61" s="6">
        <v>4169.2879994643672</v>
      </c>
      <c r="U61" s="6">
        <v>4989.9731096817131</v>
      </c>
      <c r="V61">
        <v>8535.197975927631</v>
      </c>
      <c r="W61">
        <v>2621.6532203617498</v>
      </c>
      <c r="X61">
        <v>1545.4191754263441</v>
      </c>
      <c r="Y61">
        <v>1266.4371221678989</v>
      </c>
      <c r="Z61">
        <v>602.67346401136797</v>
      </c>
      <c r="AA61">
        <v>11027.435178801299</v>
      </c>
      <c r="AB61">
        <v>3</v>
      </c>
      <c r="AC61" s="6">
        <v>34.318782356152767</v>
      </c>
      <c r="AD61" s="6">
        <v>16021</v>
      </c>
      <c r="AE61">
        <v>1164</v>
      </c>
      <c r="AF61">
        <v>222</v>
      </c>
      <c r="AG61">
        <v>16963</v>
      </c>
      <c r="AH61" s="23">
        <v>48.463325500488203</v>
      </c>
      <c r="AI61" s="23">
        <v>56.015251159667898</v>
      </c>
      <c r="AJ61" s="23">
        <v>0.63776117563247603</v>
      </c>
      <c r="AK61" s="23">
        <v>57.9445190429687</v>
      </c>
      <c r="AL61" s="23">
        <v>2.5670289993286102</v>
      </c>
      <c r="AM61" s="23">
        <v>55.377487182617102</v>
      </c>
      <c r="AN61">
        <v>0</v>
      </c>
      <c r="AO61">
        <v>0</v>
      </c>
      <c r="AP61">
        <v>0</v>
      </c>
      <c r="AQ61">
        <v>0.16</v>
      </c>
      <c r="AR61">
        <v>1.8</v>
      </c>
      <c r="AS61">
        <v>71.217053000000007</v>
      </c>
    </row>
    <row r="62" spans="1:45" x14ac:dyDescent="0.3">
      <c r="A62" t="s">
        <v>247</v>
      </c>
      <c r="B62" s="6" t="s">
        <v>183</v>
      </c>
      <c r="C62">
        <v>0</v>
      </c>
      <c r="D62">
        <v>0</v>
      </c>
      <c r="E62">
        <v>37.941330110000003</v>
      </c>
      <c r="F62" s="6"/>
      <c r="G62" s="6"/>
      <c r="H62" s="6"/>
      <c r="I62" s="6"/>
      <c r="J62" s="6"/>
      <c r="K62" s="6"/>
      <c r="L62" s="6">
        <v>89.161350000000013</v>
      </c>
      <c r="M62" s="6">
        <v>314.34843751435699</v>
      </c>
      <c r="N62" s="6"/>
      <c r="O62">
        <v>2.5330843403935429E-2</v>
      </c>
      <c r="P62">
        <v>0.2042389661073685</v>
      </c>
      <c r="Q62" t="s">
        <v>246</v>
      </c>
      <c r="R62">
        <v>2.8125</v>
      </c>
      <c r="S62" s="6">
        <v>4223.9687464763629</v>
      </c>
      <c r="T62" s="6">
        <v>4248.0268913470254</v>
      </c>
      <c r="U62" s="6">
        <v>4863.8008842487388</v>
      </c>
      <c r="V62">
        <v>8532.538639661856</v>
      </c>
      <c r="W62">
        <v>2924.831096615143</v>
      </c>
      <c r="X62">
        <v>1862.6625535323501</v>
      </c>
      <c r="Y62">
        <v>1565.3473205036159</v>
      </c>
      <c r="Z62">
        <v>282.62103075797199</v>
      </c>
      <c r="AA62">
        <v>10728.136072253499</v>
      </c>
      <c r="AB62">
        <v>3</v>
      </c>
      <c r="AC62" s="6">
        <v>35.810042280401561</v>
      </c>
      <c r="AD62" s="6">
        <v>16443</v>
      </c>
      <c r="AE62">
        <v>1207</v>
      </c>
      <c r="AF62">
        <v>234</v>
      </c>
      <c r="AG62">
        <v>17416</v>
      </c>
      <c r="AH62" s="23">
        <v>48.463325500488203</v>
      </c>
      <c r="AI62" s="23">
        <v>64.036224365234304</v>
      </c>
      <c r="AJ62" s="23">
        <v>0.91980987787246704</v>
      </c>
      <c r="AK62" s="23">
        <v>65.996620178222599</v>
      </c>
      <c r="AL62" s="23">
        <v>2.8802077770233101</v>
      </c>
      <c r="AM62" s="23">
        <v>63.124824523925703</v>
      </c>
      <c r="AN62">
        <v>0</v>
      </c>
      <c r="AO62">
        <v>0</v>
      </c>
      <c r="AP62">
        <v>0</v>
      </c>
      <c r="AQ62">
        <v>0.16</v>
      </c>
      <c r="AR62">
        <v>1.8</v>
      </c>
      <c r="AS62">
        <v>71.217053000000007</v>
      </c>
    </row>
    <row r="63" spans="1:45" x14ac:dyDescent="0.3">
      <c r="A63" t="s">
        <v>248</v>
      </c>
      <c r="B63" s="6" t="s">
        <v>183</v>
      </c>
      <c r="C63">
        <v>0</v>
      </c>
      <c r="D63">
        <v>0</v>
      </c>
      <c r="E63">
        <v>28.424703050000002</v>
      </c>
      <c r="F63" s="6"/>
      <c r="G63" s="6"/>
      <c r="H63" s="6"/>
      <c r="I63" s="6"/>
      <c r="J63" s="6"/>
      <c r="K63" s="6"/>
      <c r="L63" s="6">
        <v>66.798749999999998</v>
      </c>
      <c r="M63" s="6">
        <v>278.79120932472603</v>
      </c>
      <c r="N63" s="6"/>
      <c r="O63">
        <v>2.3439178243279461E-2</v>
      </c>
      <c r="P63">
        <v>0.19644066691398621</v>
      </c>
      <c r="Q63" t="s">
        <v>192</v>
      </c>
      <c r="R63">
        <v>1.0625</v>
      </c>
      <c r="S63" s="6">
        <v>4531.5792022315236</v>
      </c>
      <c r="T63" s="6">
        <v>3626.9122045288809</v>
      </c>
      <c r="U63" s="6">
        <v>4879.7296995018833</v>
      </c>
      <c r="V63">
        <v>8080.6395154747488</v>
      </c>
      <c r="W63">
        <v>2527.022477964364</v>
      </c>
      <c r="X63">
        <v>986.67924485983883</v>
      </c>
      <c r="Y63">
        <v>657.23472539707473</v>
      </c>
      <c r="Z63">
        <v>876.74561228003097</v>
      </c>
      <c r="AA63">
        <v>11226.877589256101</v>
      </c>
      <c r="AB63">
        <v>3</v>
      </c>
      <c r="AC63" s="6">
        <v>31.667595869387579</v>
      </c>
      <c r="AD63" s="6">
        <v>14588</v>
      </c>
      <c r="AE63">
        <v>1039</v>
      </c>
      <c r="AF63">
        <v>187</v>
      </c>
      <c r="AG63">
        <v>15440</v>
      </c>
      <c r="AH63" s="23">
        <v>39.008049011230398</v>
      </c>
      <c r="AI63" s="23">
        <v>49.147804260253899</v>
      </c>
      <c r="AJ63" s="23">
        <v>0.37571334838867099</v>
      </c>
      <c r="AK63" s="23">
        <v>51.171306610107401</v>
      </c>
      <c r="AL63" s="23">
        <v>2.3992114067077601</v>
      </c>
      <c r="AM63" s="23">
        <v>48.7720947265625</v>
      </c>
      <c r="AN63">
        <v>0</v>
      </c>
      <c r="AO63">
        <v>0</v>
      </c>
      <c r="AP63">
        <v>0</v>
      </c>
      <c r="AQ63">
        <v>0.16</v>
      </c>
      <c r="AR63">
        <v>1.8</v>
      </c>
      <c r="AS63">
        <v>71.217053000000007</v>
      </c>
    </row>
    <row r="64" spans="1:45" x14ac:dyDescent="0.3">
      <c r="A64" t="s">
        <v>249</v>
      </c>
      <c r="B64" s="6" t="s">
        <v>183</v>
      </c>
      <c r="C64">
        <v>0</v>
      </c>
      <c r="D64">
        <v>0</v>
      </c>
      <c r="E64">
        <v>21.872326449999999</v>
      </c>
      <c r="F64" s="6"/>
      <c r="G64" s="6"/>
      <c r="H64" s="6"/>
      <c r="I64" s="6"/>
      <c r="J64" s="6"/>
      <c r="K64" s="6"/>
      <c r="L64" s="6">
        <v>51.3992</v>
      </c>
      <c r="M64" s="6">
        <v>250.015789658437</v>
      </c>
      <c r="N64" s="6"/>
      <c r="O64">
        <v>2.2841934114694599E-2</v>
      </c>
      <c r="P64">
        <v>0.20521929860115051</v>
      </c>
      <c r="Q64" t="s">
        <v>192</v>
      </c>
      <c r="R64">
        <v>1.0625</v>
      </c>
      <c r="S64" s="6">
        <v>4119.865586647401</v>
      </c>
      <c r="T64" s="6">
        <v>2120.1219269177882</v>
      </c>
      <c r="U64" s="6">
        <v>4032.6733424559379</v>
      </c>
      <c r="V64">
        <v>6531.1465333122378</v>
      </c>
      <c r="W64">
        <v>3806.937080439448</v>
      </c>
      <c r="X64">
        <v>1818.1147737764579</v>
      </c>
      <c r="Y64">
        <v>1566.0888081328619</v>
      </c>
      <c r="Z64">
        <v>268.80074769848397</v>
      </c>
      <c r="AA64">
        <v>10576.74489666</v>
      </c>
      <c r="AB64">
        <v>3</v>
      </c>
      <c r="AC64" s="6">
        <v>25.904057641203622</v>
      </c>
      <c r="AD64" s="6">
        <v>12306</v>
      </c>
      <c r="AE64">
        <v>948</v>
      </c>
      <c r="AF64">
        <v>166</v>
      </c>
      <c r="AG64">
        <v>13088</v>
      </c>
      <c r="AH64" s="23">
        <v>30.818666458129801</v>
      </c>
      <c r="AI64" s="23">
        <v>33.914779663085902</v>
      </c>
      <c r="AJ64" s="23">
        <v>0.190078750252723</v>
      </c>
      <c r="AK64" s="23">
        <v>36.588924407958899</v>
      </c>
      <c r="AL64" s="23">
        <v>2.86422395706176</v>
      </c>
      <c r="AM64" s="23">
        <v>33.724700927734297</v>
      </c>
      <c r="AN64">
        <v>0</v>
      </c>
      <c r="AO64">
        <v>0</v>
      </c>
      <c r="AP64">
        <v>0</v>
      </c>
      <c r="AQ64">
        <v>0.16</v>
      </c>
      <c r="AR64">
        <v>1.8</v>
      </c>
      <c r="AS64">
        <v>4.1643379999999999</v>
      </c>
    </row>
    <row r="65" spans="1:45" x14ac:dyDescent="0.3">
      <c r="A65" t="s">
        <v>250</v>
      </c>
      <c r="B65" s="6" t="s">
        <v>178</v>
      </c>
      <c r="C65">
        <v>0</v>
      </c>
      <c r="D65">
        <v>0</v>
      </c>
      <c r="E65">
        <v>1361.060431331774</v>
      </c>
      <c r="F65" s="6">
        <v>2</v>
      </c>
      <c r="G65" s="6">
        <v>1.25</v>
      </c>
      <c r="H65" s="6">
        <v>4.25</v>
      </c>
      <c r="I65" s="6">
        <v>2.89</v>
      </c>
      <c r="J65" s="6">
        <v>1.46</v>
      </c>
      <c r="K65" s="6">
        <v>1</v>
      </c>
      <c r="L65" s="42">
        <v>227.17</v>
      </c>
      <c r="M65" s="42">
        <v>0</v>
      </c>
      <c r="N65" s="6">
        <v>3.75</v>
      </c>
      <c r="O65">
        <v>2.488229796290398E-2</v>
      </c>
      <c r="P65">
        <v>0.29849186539649958</v>
      </c>
      <c r="Q65" t="s">
        <v>251</v>
      </c>
      <c r="R65">
        <v>5.25</v>
      </c>
      <c r="S65" s="6">
        <v>2488.4842723572679</v>
      </c>
      <c r="T65" s="6">
        <v>0</v>
      </c>
      <c r="U65" s="6">
        <v>3599.3065326271799</v>
      </c>
      <c r="V65">
        <v>57123.075661710762</v>
      </c>
      <c r="W65">
        <v>953.50684779706216</v>
      </c>
      <c r="X65">
        <v>2.3352475468899159</v>
      </c>
      <c r="Y65">
        <v>1048.1031730801819</v>
      </c>
      <c r="Z65">
        <v>2055.3694790126801</v>
      </c>
      <c r="AA65">
        <v>20620.406695027501</v>
      </c>
      <c r="AB65">
        <v>1</v>
      </c>
      <c r="AC65" s="6">
        <v>105.5515979873871</v>
      </c>
      <c r="AD65" s="6">
        <v>600207</v>
      </c>
      <c r="AE65">
        <v>83959</v>
      </c>
      <c r="AF65">
        <v>554653</v>
      </c>
      <c r="AG65">
        <v>129513</v>
      </c>
      <c r="AH65" s="23">
        <v>279.53146362304602</v>
      </c>
      <c r="AI65" s="23">
        <v>130.78790283203099</v>
      </c>
      <c r="AJ65" s="23">
        <v>63.128974914550703</v>
      </c>
      <c r="AK65" s="23">
        <v>76.349098205566406</v>
      </c>
      <c r="AL65" s="23">
        <v>8.6901769638061506</v>
      </c>
      <c r="AM65" s="23">
        <v>69.797760009765597</v>
      </c>
      <c r="AN65">
        <v>0</v>
      </c>
      <c r="AO65">
        <v>0</v>
      </c>
      <c r="AP65">
        <v>0</v>
      </c>
      <c r="AQ65">
        <v>4.0754788160000004</v>
      </c>
      <c r="AR65">
        <v>689.25</v>
      </c>
      <c r="AS65">
        <v>8.1489999999999991</v>
      </c>
    </row>
    <row r="66" spans="1:45" x14ac:dyDescent="0.3">
      <c r="A66" t="s">
        <v>252</v>
      </c>
      <c r="B66" s="6" t="s">
        <v>183</v>
      </c>
      <c r="C66">
        <v>0</v>
      </c>
      <c r="D66">
        <v>0</v>
      </c>
      <c r="E66">
        <v>30.923863058793359</v>
      </c>
      <c r="F66" s="6"/>
      <c r="G66" s="6"/>
      <c r="H66" s="6"/>
      <c r="I66" s="6"/>
      <c r="J66" s="6"/>
      <c r="K66" s="6"/>
      <c r="L66" s="42">
        <v>17.62660194351221</v>
      </c>
      <c r="M66" s="42">
        <v>0</v>
      </c>
      <c r="N66" s="6"/>
      <c r="O66">
        <v>2.6163766160607341E-2</v>
      </c>
      <c r="P66">
        <v>0.29255190491676331</v>
      </c>
      <c r="Q66" t="s">
        <v>251</v>
      </c>
      <c r="R66">
        <v>5.25</v>
      </c>
      <c r="S66" s="6">
        <v>2611.552857656076</v>
      </c>
      <c r="T66" s="6">
        <v>0</v>
      </c>
      <c r="U66" s="6">
        <v>3322.980642471211</v>
      </c>
      <c r="V66">
        <v>57366.829222935827</v>
      </c>
      <c r="W66">
        <v>848.91293167757897</v>
      </c>
      <c r="X66">
        <v>6.9203828107102634</v>
      </c>
      <c r="Y66">
        <v>906.47724324239721</v>
      </c>
      <c r="Z66">
        <v>2228.3913592570998</v>
      </c>
      <c r="AA66">
        <v>20393.544311382801</v>
      </c>
      <c r="AB66">
        <v>1</v>
      </c>
      <c r="AC66" s="6">
        <v>160.1631516301579</v>
      </c>
      <c r="AD66" s="6">
        <v>694279</v>
      </c>
      <c r="AE66">
        <v>95547</v>
      </c>
      <c r="AF66">
        <v>643452</v>
      </c>
      <c r="AG66">
        <v>146374</v>
      </c>
      <c r="AH66" s="23">
        <v>541.18426513671795</v>
      </c>
      <c r="AI66" s="23">
        <v>287.17138671875</v>
      </c>
      <c r="AJ66" s="23">
        <v>200.84237670898401</v>
      </c>
      <c r="AK66" s="23">
        <v>120.04792022705</v>
      </c>
      <c r="AL66" s="23">
        <v>33.718917846679602</v>
      </c>
      <c r="AM66" s="23">
        <v>88.470268249511705</v>
      </c>
      <c r="AN66">
        <v>0</v>
      </c>
      <c r="AO66">
        <v>0</v>
      </c>
      <c r="AP66">
        <v>0</v>
      </c>
      <c r="AQ66">
        <v>4.0754788160000004</v>
      </c>
      <c r="AR66">
        <v>0.39617500000000011</v>
      </c>
      <c r="AS66">
        <v>8.1489999999999991</v>
      </c>
    </row>
    <row r="67" spans="1:45" x14ac:dyDescent="0.3">
      <c r="A67" t="s">
        <v>253</v>
      </c>
      <c r="B67" s="6" t="s">
        <v>183</v>
      </c>
      <c r="C67">
        <v>0</v>
      </c>
      <c r="D67">
        <v>0</v>
      </c>
      <c r="E67">
        <v>209.91413060066409</v>
      </c>
      <c r="F67" s="6"/>
      <c r="G67" s="6"/>
      <c r="H67" s="6"/>
      <c r="I67" s="6"/>
      <c r="J67" s="6"/>
      <c r="K67" s="6"/>
      <c r="L67" s="42">
        <v>119.65105444237849</v>
      </c>
      <c r="M67" s="42">
        <v>0</v>
      </c>
      <c r="N67" s="6"/>
      <c r="O67">
        <v>2.6163766160607341E-2</v>
      </c>
      <c r="P67">
        <v>0.29255190491676331</v>
      </c>
      <c r="Q67" t="s">
        <v>251</v>
      </c>
      <c r="R67">
        <v>5.25</v>
      </c>
      <c r="S67" s="6">
        <v>2612.0627126561171</v>
      </c>
      <c r="T67" s="6">
        <v>0</v>
      </c>
      <c r="U67" s="6">
        <v>3331.737131240302</v>
      </c>
      <c r="V67">
        <v>57353.016757887017</v>
      </c>
      <c r="W67">
        <v>858.0676248030228</v>
      </c>
      <c r="X67">
        <v>7.2615092938453127</v>
      </c>
      <c r="Y67">
        <v>904.43071124694086</v>
      </c>
      <c r="Z67">
        <v>2215.5117308788799</v>
      </c>
      <c r="AA67">
        <v>20398.3224597269</v>
      </c>
      <c r="AB67">
        <v>1</v>
      </c>
      <c r="AC67" s="6">
        <v>159.0709542460001</v>
      </c>
      <c r="AD67" s="6">
        <v>694330</v>
      </c>
      <c r="AE67">
        <v>95548</v>
      </c>
      <c r="AF67">
        <v>643459</v>
      </c>
      <c r="AG67">
        <v>146419</v>
      </c>
      <c r="AH67" s="23">
        <v>541.18426513671795</v>
      </c>
      <c r="AI67" s="23">
        <v>287.17138671875</v>
      </c>
      <c r="AJ67" s="23">
        <v>200.84237670898401</v>
      </c>
      <c r="AK67" s="23">
        <v>120.04792022705</v>
      </c>
      <c r="AL67" s="23">
        <v>33.718917846679602</v>
      </c>
      <c r="AM67" s="23">
        <v>88.470268249511705</v>
      </c>
      <c r="AN67">
        <v>0</v>
      </c>
      <c r="AO67">
        <v>0</v>
      </c>
      <c r="AP67">
        <v>0</v>
      </c>
      <c r="AQ67">
        <v>4.0754788160000004</v>
      </c>
      <c r="AR67">
        <v>0.39617500000000011</v>
      </c>
      <c r="AS67">
        <v>8.1489999999999991</v>
      </c>
    </row>
    <row r="68" spans="1:45" x14ac:dyDescent="0.3">
      <c r="A68" t="s">
        <v>254</v>
      </c>
      <c r="B68" s="6" t="s">
        <v>183</v>
      </c>
      <c r="C68">
        <v>0</v>
      </c>
      <c r="D68">
        <v>0</v>
      </c>
      <c r="E68">
        <v>115.2995415711339</v>
      </c>
      <c r="F68" s="6"/>
      <c r="G68" s="6"/>
      <c r="H68" s="6"/>
      <c r="I68" s="6"/>
      <c r="J68" s="6"/>
      <c r="K68" s="6"/>
      <c r="L68" s="42">
        <v>65.720738695546316</v>
      </c>
      <c r="M68" s="42">
        <v>0</v>
      </c>
      <c r="N68" s="6"/>
      <c r="O68">
        <v>3.1709548085927963E-2</v>
      </c>
      <c r="P68">
        <v>0.33724898099899292</v>
      </c>
      <c r="Q68" t="s">
        <v>255</v>
      </c>
      <c r="R68">
        <v>2.8125</v>
      </c>
      <c r="S68" s="6">
        <v>4670.6494416516443</v>
      </c>
      <c r="T68" s="6">
        <v>1017.546641405876</v>
      </c>
      <c r="U68" s="6">
        <v>1062.5470987783219</v>
      </c>
      <c r="V68">
        <v>58440.927395690647</v>
      </c>
      <c r="W68">
        <v>2647.327711125276</v>
      </c>
      <c r="X68">
        <v>2257.3646744928192</v>
      </c>
      <c r="Y68">
        <v>1704.021275363006</v>
      </c>
      <c r="Z68">
        <v>1879.3750136567401</v>
      </c>
      <c r="AA68">
        <v>18175.877462352299</v>
      </c>
      <c r="AB68">
        <v>2</v>
      </c>
      <c r="AC68" s="6">
        <v>3323.5372124561591</v>
      </c>
      <c r="AD68" s="6">
        <v>1106883</v>
      </c>
      <c r="AE68">
        <v>141529</v>
      </c>
      <c r="AF68">
        <v>1028227</v>
      </c>
      <c r="AG68">
        <v>220185</v>
      </c>
      <c r="AH68" s="23">
        <v>5290.3642578125</v>
      </c>
      <c r="AI68" s="23">
        <v>2843.07934570312</v>
      </c>
      <c r="AJ68" s="23">
        <v>2612.44555664062</v>
      </c>
      <c r="AK68" s="23">
        <v>699.06646728515602</v>
      </c>
      <c r="AL68" s="23">
        <v>468.43258666992102</v>
      </c>
      <c r="AM68" s="23">
        <v>233.90504455566401</v>
      </c>
      <c r="AN68">
        <v>0</v>
      </c>
      <c r="AO68">
        <v>0</v>
      </c>
      <c r="AP68">
        <v>0</v>
      </c>
      <c r="AQ68">
        <v>4.0754788160000004</v>
      </c>
      <c r="AR68">
        <v>0.53992499999999999</v>
      </c>
      <c r="AS68">
        <v>2.14</v>
      </c>
    </row>
    <row r="69" spans="1:45" x14ac:dyDescent="0.3">
      <c r="A69" t="s">
        <v>256</v>
      </c>
      <c r="B69" s="6" t="s">
        <v>183</v>
      </c>
      <c r="C69">
        <v>0</v>
      </c>
      <c r="D69">
        <v>0</v>
      </c>
      <c r="E69">
        <v>31.29241874627769</v>
      </c>
      <c r="F69" s="6"/>
      <c r="G69" s="6"/>
      <c r="H69" s="6"/>
      <c r="I69" s="6"/>
      <c r="J69" s="6"/>
      <c r="K69" s="6"/>
      <c r="L69" s="42">
        <v>17.836678685378281</v>
      </c>
      <c r="M69" s="42">
        <v>0</v>
      </c>
      <c r="N69" s="6"/>
      <c r="O69">
        <v>3.1046956777572628E-2</v>
      </c>
      <c r="P69">
        <v>0.33289295434951782</v>
      </c>
      <c r="Q69" t="s">
        <v>255</v>
      </c>
      <c r="R69">
        <v>2.8125</v>
      </c>
      <c r="S69" s="6">
        <v>4407.1209260048108</v>
      </c>
      <c r="T69" s="6">
        <v>769.85624946432529</v>
      </c>
      <c r="U69" s="6">
        <v>1210.7068190049979</v>
      </c>
      <c r="V69">
        <v>58612.689098822091</v>
      </c>
      <c r="W69">
        <v>2390.88297481984</v>
      </c>
      <c r="X69">
        <v>2094.140114007057</v>
      </c>
      <c r="Y69">
        <v>1672.0519147540269</v>
      </c>
      <c r="Z69">
        <v>2179.8223036310101</v>
      </c>
      <c r="AA69">
        <v>18427.9012486885</v>
      </c>
      <c r="AB69">
        <v>2</v>
      </c>
      <c r="AC69" s="6">
        <v>2868.338235609634</v>
      </c>
      <c r="AD69" s="6">
        <v>1110221</v>
      </c>
      <c r="AE69">
        <v>141450</v>
      </c>
      <c r="AF69">
        <v>1029865</v>
      </c>
      <c r="AG69">
        <v>221806</v>
      </c>
      <c r="AH69" s="23">
        <v>5290.3642578125</v>
      </c>
      <c r="AI69" s="23">
        <v>3890.6201171875</v>
      </c>
      <c r="AJ69" s="23">
        <v>3607.75</v>
      </c>
      <c r="AK69" s="23">
        <v>909.80877685546795</v>
      </c>
      <c r="AL69" s="23">
        <v>626.93865966796795</v>
      </c>
      <c r="AM69" s="23">
        <v>287.05377197265602</v>
      </c>
      <c r="AN69">
        <v>0</v>
      </c>
      <c r="AO69">
        <v>0</v>
      </c>
      <c r="AP69">
        <v>0</v>
      </c>
      <c r="AQ69">
        <v>4.0754788160000004</v>
      </c>
      <c r="AR69">
        <v>0.53992499999999999</v>
      </c>
      <c r="AS69">
        <v>2.14</v>
      </c>
    </row>
    <row r="70" spans="1:45" x14ac:dyDescent="0.3">
      <c r="A70" t="s">
        <v>257</v>
      </c>
      <c r="B70" s="6" t="s">
        <v>183</v>
      </c>
      <c r="C70">
        <v>0</v>
      </c>
      <c r="D70">
        <v>0</v>
      </c>
      <c r="E70">
        <v>47.108767682686448</v>
      </c>
      <c r="F70" s="6"/>
      <c r="G70" s="6"/>
      <c r="H70" s="6"/>
      <c r="I70" s="6"/>
      <c r="J70" s="6"/>
      <c r="K70" s="6"/>
      <c r="L70" s="42">
        <v>26.851997579131272</v>
      </c>
      <c r="M70" s="42">
        <v>0</v>
      </c>
      <c r="N70" s="6"/>
      <c r="O70">
        <v>3.058725222945213E-2</v>
      </c>
      <c r="P70">
        <v>0.32567647099494929</v>
      </c>
      <c r="Q70" t="s">
        <v>258</v>
      </c>
      <c r="R70">
        <v>2.8125</v>
      </c>
      <c r="S70" s="6">
        <v>4185.6672620638237</v>
      </c>
      <c r="T70" s="6">
        <v>549.94592044261435</v>
      </c>
      <c r="U70" s="6">
        <v>1325.563916037162</v>
      </c>
      <c r="V70">
        <v>58847.448055380883</v>
      </c>
      <c r="W70">
        <v>2196.596020434039</v>
      </c>
      <c r="X70">
        <v>2033.072490930103</v>
      </c>
      <c r="Y70">
        <v>1775.1573776388541</v>
      </c>
      <c r="Z70">
        <v>2466.8561868721399</v>
      </c>
      <c r="AA70">
        <v>18657.5314070932</v>
      </c>
      <c r="AB70">
        <v>2</v>
      </c>
      <c r="AC70" s="6">
        <v>2154.000724528908</v>
      </c>
      <c r="AD70" s="6">
        <v>1111347</v>
      </c>
      <c r="AE70">
        <v>142022</v>
      </c>
      <c r="AF70">
        <v>1029411</v>
      </c>
      <c r="AG70">
        <v>223958</v>
      </c>
      <c r="AH70" s="23">
        <v>2795.39013671875</v>
      </c>
      <c r="AI70" s="23">
        <v>2776.6328125</v>
      </c>
      <c r="AJ70" s="23">
        <v>2533.65502929687</v>
      </c>
      <c r="AK70" s="23">
        <v>702.26531982421795</v>
      </c>
      <c r="AL70" s="23">
        <v>459.28738403320301</v>
      </c>
      <c r="AM70" s="23">
        <v>246.88534545898401</v>
      </c>
      <c r="AN70">
        <v>0</v>
      </c>
      <c r="AO70">
        <v>0</v>
      </c>
      <c r="AP70">
        <v>0</v>
      </c>
      <c r="AQ70">
        <v>4.0754788160000004</v>
      </c>
      <c r="AR70">
        <v>0.53992499999999999</v>
      </c>
      <c r="AS70">
        <v>2.14</v>
      </c>
    </row>
    <row r="71" spans="1:45" x14ac:dyDescent="0.3">
      <c r="A71" t="s">
        <v>259</v>
      </c>
      <c r="B71" s="6" t="s">
        <v>183</v>
      </c>
      <c r="C71">
        <v>0</v>
      </c>
      <c r="D71">
        <v>0</v>
      </c>
      <c r="E71">
        <v>48.002490181475878</v>
      </c>
      <c r="F71" s="6"/>
      <c r="G71" s="6"/>
      <c r="H71" s="6"/>
      <c r="I71" s="6"/>
      <c r="J71" s="6"/>
      <c r="K71" s="6"/>
      <c r="L71" s="42">
        <v>27.36141940344125</v>
      </c>
      <c r="M71" s="42">
        <v>0</v>
      </c>
      <c r="N71" s="6"/>
      <c r="O71">
        <v>3.058725222945213E-2</v>
      </c>
      <c r="P71">
        <v>0.32567647099494929</v>
      </c>
      <c r="Q71" t="s">
        <v>258</v>
      </c>
      <c r="R71">
        <v>2.8125</v>
      </c>
      <c r="S71" s="6">
        <v>4234.486002517724</v>
      </c>
      <c r="T71" s="6">
        <v>599.97947406679202</v>
      </c>
      <c r="U71" s="6">
        <v>1292.3767966774781</v>
      </c>
      <c r="V71">
        <v>58814.183121780246</v>
      </c>
      <c r="W71">
        <v>2239.3418693364979</v>
      </c>
      <c r="X71">
        <v>2051.4195958616838</v>
      </c>
      <c r="Y71">
        <v>1762.420898396301</v>
      </c>
      <c r="Z71">
        <v>2406.6341099874599</v>
      </c>
      <c r="AA71">
        <v>18605.651268527901</v>
      </c>
      <c r="AB71">
        <v>2</v>
      </c>
      <c r="AC71" s="6">
        <v>2316.44178958368</v>
      </c>
      <c r="AD71" s="6">
        <v>1105743</v>
      </c>
      <c r="AE71">
        <v>140924</v>
      </c>
      <c r="AF71">
        <v>1024554</v>
      </c>
      <c r="AG71">
        <v>222113</v>
      </c>
      <c r="AH71" s="23">
        <v>2795.39013671875</v>
      </c>
      <c r="AI71" s="23">
        <v>2776.6328125</v>
      </c>
      <c r="AJ71" s="23">
        <v>2533.65502929687</v>
      </c>
      <c r="AK71" s="23">
        <v>702.26531982421795</v>
      </c>
      <c r="AL71" s="23">
        <v>459.28738403320301</v>
      </c>
      <c r="AM71" s="23">
        <v>246.88534545898401</v>
      </c>
      <c r="AN71">
        <v>0</v>
      </c>
      <c r="AO71">
        <v>0</v>
      </c>
      <c r="AP71">
        <v>0</v>
      </c>
      <c r="AQ71">
        <v>4.0754788160000004</v>
      </c>
      <c r="AR71">
        <v>0.53992499999999999</v>
      </c>
      <c r="AS71">
        <v>2.14</v>
      </c>
    </row>
    <row r="72" spans="1:45" x14ac:dyDescent="0.3">
      <c r="A72" t="s">
        <v>260</v>
      </c>
      <c r="B72" s="6" t="s">
        <v>183</v>
      </c>
      <c r="C72">
        <v>0</v>
      </c>
      <c r="D72">
        <v>0</v>
      </c>
      <c r="E72">
        <v>220.86954971216619</v>
      </c>
      <c r="F72" s="6"/>
      <c r="G72" s="6"/>
      <c r="H72" s="6"/>
      <c r="I72" s="6"/>
      <c r="J72" s="6"/>
      <c r="K72" s="6"/>
      <c r="L72" s="42">
        <v>125.89564333593469</v>
      </c>
      <c r="M72" s="42">
        <v>0</v>
      </c>
      <c r="N72" s="6"/>
      <c r="O72">
        <v>3.0243458226323131E-2</v>
      </c>
      <c r="P72">
        <v>0.32323116064071661</v>
      </c>
      <c r="Q72" t="s">
        <v>258</v>
      </c>
      <c r="R72">
        <v>2.8125</v>
      </c>
      <c r="S72" s="6">
        <v>4201.5009187631804</v>
      </c>
      <c r="T72" s="6">
        <v>532.00007945677612</v>
      </c>
      <c r="U72" s="6">
        <v>1216.8300639294901</v>
      </c>
      <c r="V72">
        <v>59246.192396753919</v>
      </c>
      <c r="W72">
        <v>2281.109392504231</v>
      </c>
      <c r="X72">
        <v>2267.0225126327368</v>
      </c>
      <c r="Y72">
        <v>2132.4819949975672</v>
      </c>
      <c r="Z72">
        <v>2585.3672822830299</v>
      </c>
      <c r="AA72">
        <v>18696.964120370001</v>
      </c>
      <c r="AB72">
        <v>2</v>
      </c>
      <c r="AC72" s="6">
        <v>2997.6923345450591</v>
      </c>
      <c r="AD72" s="6">
        <v>1134483</v>
      </c>
      <c r="AE72">
        <v>145813</v>
      </c>
      <c r="AF72">
        <v>1047962</v>
      </c>
      <c r="AG72">
        <v>232334</v>
      </c>
      <c r="AH72" s="23">
        <v>5538.76513671875</v>
      </c>
      <c r="AI72" s="23">
        <v>3858.24829101562</v>
      </c>
      <c r="AJ72" s="23">
        <v>3560.517578125</v>
      </c>
      <c r="AK72" s="23">
        <v>908.09063720703102</v>
      </c>
      <c r="AL72" s="23">
        <v>610.35980224609295</v>
      </c>
      <c r="AM72" s="23">
        <v>303.02444458007801</v>
      </c>
      <c r="AN72">
        <v>0</v>
      </c>
      <c r="AO72">
        <v>0</v>
      </c>
      <c r="AP72">
        <v>0</v>
      </c>
      <c r="AQ72">
        <v>4.0754788160000004</v>
      </c>
      <c r="AR72">
        <v>0.53992499999999999</v>
      </c>
      <c r="AS72">
        <v>13.124988</v>
      </c>
    </row>
    <row r="73" spans="1:45" x14ac:dyDescent="0.3">
      <c r="A73" t="s">
        <v>261</v>
      </c>
      <c r="B73" s="6" t="s">
        <v>183</v>
      </c>
      <c r="C73">
        <v>0</v>
      </c>
      <c r="D73">
        <v>0</v>
      </c>
      <c r="E73">
        <v>125.7800872207154</v>
      </c>
      <c r="F73" s="6"/>
      <c r="G73" s="6"/>
      <c r="H73" s="6"/>
      <c r="I73" s="6"/>
      <c r="J73" s="6"/>
      <c r="K73" s="6"/>
      <c r="L73" s="42">
        <v>71.694649715807742</v>
      </c>
      <c r="M73" s="42">
        <v>0</v>
      </c>
      <c r="N73" s="6"/>
      <c r="O73">
        <v>3.3338680863380432E-2</v>
      </c>
      <c r="P73">
        <v>0.36424824595451349</v>
      </c>
      <c r="Q73" t="s">
        <v>255</v>
      </c>
      <c r="R73">
        <v>0.8125</v>
      </c>
      <c r="S73" s="6">
        <v>5839.4263428686318</v>
      </c>
      <c r="T73" s="6">
        <v>1773.64524514508</v>
      </c>
      <c r="U73" s="6">
        <v>893.8547821390074</v>
      </c>
      <c r="V73">
        <v>56951.049141195283</v>
      </c>
      <c r="W73">
        <v>3938.381375379875</v>
      </c>
      <c r="X73">
        <v>3203.96951680653</v>
      </c>
      <c r="Y73">
        <v>2327.2202634210571</v>
      </c>
      <c r="Z73">
        <v>715.65250767446696</v>
      </c>
      <c r="AA73">
        <v>17490.370821467099</v>
      </c>
      <c r="AB73">
        <v>2</v>
      </c>
      <c r="AC73" s="6">
        <v>4421.767036499703</v>
      </c>
      <c r="AD73" s="6">
        <v>1094811</v>
      </c>
      <c r="AE73">
        <v>138773</v>
      </c>
      <c r="AF73">
        <v>1025085</v>
      </c>
      <c r="AG73">
        <v>208499</v>
      </c>
      <c r="AH73" s="23">
        <v>3827.00048828125</v>
      </c>
      <c r="AI73" s="23">
        <v>4374.669921875</v>
      </c>
      <c r="AJ73" s="23">
        <v>4116.69677734375</v>
      </c>
      <c r="AK73" s="23">
        <v>921.44183349609295</v>
      </c>
      <c r="AL73" s="23">
        <v>663.468505859375</v>
      </c>
      <c r="AM73" s="23">
        <v>261.15142822265602</v>
      </c>
      <c r="AN73">
        <v>0</v>
      </c>
      <c r="AO73">
        <v>0</v>
      </c>
      <c r="AP73">
        <v>0</v>
      </c>
      <c r="AQ73">
        <v>4.0754788160000004</v>
      </c>
      <c r="AR73">
        <v>0.44562499999999999</v>
      </c>
      <c r="AS73">
        <v>2.14</v>
      </c>
    </row>
    <row r="74" spans="1:45" x14ac:dyDescent="0.3">
      <c r="A74" t="s">
        <v>262</v>
      </c>
      <c r="B74" s="6" t="s">
        <v>183</v>
      </c>
      <c r="C74">
        <v>0</v>
      </c>
      <c r="D74">
        <v>0</v>
      </c>
      <c r="E74">
        <v>47.610161972697817</v>
      </c>
      <c r="F74" s="6"/>
      <c r="G74" s="6"/>
      <c r="H74" s="6"/>
      <c r="I74" s="6"/>
      <c r="J74" s="6"/>
      <c r="K74" s="6"/>
      <c r="L74" s="42">
        <v>27.137792324437761</v>
      </c>
      <c r="M74" s="42">
        <v>0</v>
      </c>
      <c r="N74" s="6"/>
      <c r="O74">
        <v>3.1993456184864037E-2</v>
      </c>
      <c r="P74">
        <v>0.34057527780532842</v>
      </c>
      <c r="Q74" t="s">
        <v>255</v>
      </c>
      <c r="R74">
        <v>2.8125</v>
      </c>
      <c r="S74" s="6">
        <v>4634.7653449922291</v>
      </c>
      <c r="T74" s="6">
        <v>814.1389806870103</v>
      </c>
      <c r="U74" s="6">
        <v>1552.890492317697</v>
      </c>
      <c r="V74">
        <v>57540.831647004357</v>
      </c>
      <c r="W74">
        <v>2670.0983390822871</v>
      </c>
      <c r="X74">
        <v>2027.7700730654569</v>
      </c>
      <c r="Y74">
        <v>1215.469191210407</v>
      </c>
      <c r="Z74">
        <v>1864.5709663986199</v>
      </c>
      <c r="AA74">
        <v>18390.793746732099</v>
      </c>
      <c r="AB74">
        <v>2</v>
      </c>
      <c r="AC74" s="6">
        <v>810.42924505051701</v>
      </c>
      <c r="AD74" s="6">
        <v>1062828</v>
      </c>
      <c r="AE74">
        <v>136678</v>
      </c>
      <c r="AF74">
        <v>991837</v>
      </c>
      <c r="AG74">
        <v>207669</v>
      </c>
      <c r="AH74" s="23">
        <v>2915.0498046875</v>
      </c>
      <c r="AI74" s="23">
        <v>2929.86352539062</v>
      </c>
      <c r="AJ74" s="23">
        <v>2710.4599609375</v>
      </c>
      <c r="AK74" s="23">
        <v>689.92883300781205</v>
      </c>
      <c r="AL74" s="23">
        <v>470.52526855468699</v>
      </c>
      <c r="AM74" s="23">
        <v>222.35853576660099</v>
      </c>
      <c r="AN74">
        <v>0</v>
      </c>
      <c r="AO74">
        <v>0</v>
      </c>
      <c r="AP74">
        <v>0</v>
      </c>
      <c r="AQ74">
        <v>4.0754788160000004</v>
      </c>
      <c r="AR74">
        <v>0.53992499999999999</v>
      </c>
      <c r="AS74">
        <v>2.14</v>
      </c>
    </row>
    <row r="75" spans="1:45" x14ac:dyDescent="0.3">
      <c r="A75" t="s">
        <v>263</v>
      </c>
      <c r="B75" s="6" t="s">
        <v>183</v>
      </c>
      <c r="C75">
        <v>0</v>
      </c>
      <c r="D75">
        <v>0</v>
      </c>
      <c r="E75">
        <v>251.27811306994411</v>
      </c>
      <c r="F75" s="6"/>
      <c r="G75" s="6"/>
      <c r="H75" s="6"/>
      <c r="I75" s="6"/>
      <c r="J75" s="6"/>
      <c r="K75" s="6"/>
      <c r="L75" s="42">
        <v>143.2285244498681</v>
      </c>
      <c r="M75" s="42">
        <v>0</v>
      </c>
      <c r="N75" s="6"/>
      <c r="O75">
        <v>3.1993456184864037E-2</v>
      </c>
      <c r="P75">
        <v>0.34057527780532842</v>
      </c>
      <c r="Q75" t="s">
        <v>264</v>
      </c>
      <c r="R75">
        <v>2.8125</v>
      </c>
      <c r="S75" s="6">
        <v>4606.0025221429078</v>
      </c>
      <c r="T75" s="6">
        <v>781.75060061391707</v>
      </c>
      <c r="U75" s="6">
        <v>1586.1150764254351</v>
      </c>
      <c r="V75">
        <v>57524.078932185148</v>
      </c>
      <c r="W75">
        <v>2643.9839185076089</v>
      </c>
      <c r="X75">
        <v>1997.4201063010389</v>
      </c>
      <c r="Y75">
        <v>1182.690178204115</v>
      </c>
      <c r="Z75">
        <v>1894.0320047228399</v>
      </c>
      <c r="AA75">
        <v>18423.462403440299</v>
      </c>
      <c r="AB75">
        <v>2</v>
      </c>
      <c r="AC75" s="6">
        <v>704.57934135686719</v>
      </c>
      <c r="AD75" s="6">
        <v>1061673</v>
      </c>
      <c r="AE75">
        <v>136601</v>
      </c>
      <c r="AF75">
        <v>990928</v>
      </c>
      <c r="AG75">
        <v>207346</v>
      </c>
      <c r="AH75" s="23">
        <v>2915.0498046875</v>
      </c>
      <c r="AI75" s="23">
        <v>2929.86352539062</v>
      </c>
      <c r="AJ75" s="23">
        <v>2710.4599609375</v>
      </c>
      <c r="AK75" s="23">
        <v>689.92883300781205</v>
      </c>
      <c r="AL75" s="23">
        <v>470.52526855468699</v>
      </c>
      <c r="AM75" s="23">
        <v>222.35853576660099</v>
      </c>
      <c r="AN75">
        <v>0</v>
      </c>
      <c r="AO75">
        <v>0</v>
      </c>
      <c r="AP75">
        <v>0</v>
      </c>
      <c r="AQ75">
        <v>4.0754788160000004</v>
      </c>
      <c r="AR75">
        <v>0.53992499999999999</v>
      </c>
      <c r="AS75">
        <v>2.14</v>
      </c>
    </row>
    <row r="76" spans="1:45" x14ac:dyDescent="0.3">
      <c r="A76" t="s">
        <v>265</v>
      </c>
      <c r="B76" s="6" t="s">
        <v>183</v>
      </c>
      <c r="C76">
        <v>0</v>
      </c>
      <c r="D76">
        <v>0</v>
      </c>
      <c r="E76">
        <v>57.239466737955809</v>
      </c>
      <c r="F76" s="6"/>
      <c r="G76" s="6"/>
      <c r="H76" s="6"/>
      <c r="I76" s="6"/>
      <c r="J76" s="6"/>
      <c r="K76" s="6"/>
      <c r="L76" s="42">
        <v>32.626496040634812</v>
      </c>
      <c r="M76" s="42">
        <v>0</v>
      </c>
      <c r="N76" s="6"/>
      <c r="O76">
        <v>2.473837323486805E-2</v>
      </c>
      <c r="P76">
        <v>0.29240575432777399</v>
      </c>
      <c r="Q76" t="s">
        <v>251</v>
      </c>
      <c r="R76">
        <v>5.25</v>
      </c>
      <c r="S76" s="6">
        <v>2600.8510888431779</v>
      </c>
      <c r="T76" s="6">
        <v>0</v>
      </c>
      <c r="U76" s="6">
        <v>3074.373575394829</v>
      </c>
      <c r="V76">
        <v>57817.586062864917</v>
      </c>
      <c r="W76">
        <v>616.23090468029045</v>
      </c>
      <c r="X76">
        <v>441.32959472937392</v>
      </c>
      <c r="Y76">
        <v>1101.2100495770101</v>
      </c>
      <c r="Z76">
        <v>2662.0629021452601</v>
      </c>
      <c r="AA76">
        <v>20275.6601192626</v>
      </c>
      <c r="AB76">
        <v>1</v>
      </c>
      <c r="AC76" s="6">
        <v>173.20706731160649</v>
      </c>
      <c r="AD76" s="6">
        <v>805909</v>
      </c>
      <c r="AE76">
        <v>108735</v>
      </c>
      <c r="AF76">
        <v>747764</v>
      </c>
      <c r="AG76">
        <v>166880</v>
      </c>
      <c r="AH76" s="23">
        <v>541.18426513671795</v>
      </c>
      <c r="AI76" s="23">
        <v>441.97238159179602</v>
      </c>
      <c r="AJ76" s="23">
        <v>337.58157348632801</v>
      </c>
      <c r="AK76" s="23">
        <v>166.35296630859301</v>
      </c>
      <c r="AL76" s="23">
        <v>61.962162017822202</v>
      </c>
      <c r="AM76" s="23">
        <v>106.763496398925</v>
      </c>
      <c r="AN76">
        <v>0</v>
      </c>
      <c r="AO76">
        <v>0</v>
      </c>
      <c r="AP76">
        <v>0</v>
      </c>
      <c r="AQ76">
        <v>4.0754788160000004</v>
      </c>
      <c r="AR76">
        <v>0.53992499999999999</v>
      </c>
      <c r="AS76">
        <v>8.1489999999999991</v>
      </c>
    </row>
    <row r="77" spans="1:45" x14ac:dyDescent="0.3">
      <c r="A77" t="s">
        <v>266</v>
      </c>
      <c r="B77" s="6" t="s">
        <v>183</v>
      </c>
      <c r="C77">
        <v>0</v>
      </c>
      <c r="D77">
        <v>0</v>
      </c>
      <c r="E77">
        <v>71.767052170587704</v>
      </c>
      <c r="F77" s="6"/>
      <c r="G77" s="6"/>
      <c r="H77" s="6"/>
      <c r="I77" s="6"/>
      <c r="J77" s="6"/>
      <c r="K77" s="6"/>
      <c r="L77" s="42">
        <v>40.907219737234989</v>
      </c>
      <c r="M77" s="42">
        <v>0</v>
      </c>
      <c r="N77" s="6"/>
      <c r="O77">
        <v>2.7645854279398922E-2</v>
      </c>
      <c r="P77">
        <v>0.28332588076591492</v>
      </c>
      <c r="Q77" t="s">
        <v>264</v>
      </c>
      <c r="R77">
        <v>5.25</v>
      </c>
      <c r="S77" s="6">
        <v>2519.3549883320261</v>
      </c>
      <c r="T77" s="6">
        <v>0</v>
      </c>
      <c r="U77" s="6">
        <v>3042.3143986706318</v>
      </c>
      <c r="V77">
        <v>58048.058964702723</v>
      </c>
      <c r="W77">
        <v>495.7986374626679</v>
      </c>
      <c r="X77">
        <v>681.02855898211192</v>
      </c>
      <c r="Y77">
        <v>1329.256937867877</v>
      </c>
      <c r="Z77">
        <v>2910.69359031982</v>
      </c>
      <c r="AA77">
        <v>20323.3750290102</v>
      </c>
      <c r="AB77">
        <v>1</v>
      </c>
      <c r="AC77" s="6">
        <v>200.3285991218093</v>
      </c>
      <c r="AD77" s="6">
        <v>830097</v>
      </c>
      <c r="AE77">
        <v>112032</v>
      </c>
      <c r="AF77">
        <v>769222</v>
      </c>
      <c r="AG77">
        <v>172907</v>
      </c>
      <c r="AH77" s="23">
        <v>541.18426513671795</v>
      </c>
      <c r="AI77" s="23">
        <v>254.40065002441401</v>
      </c>
      <c r="AJ77" s="23">
        <v>165.48121643066401</v>
      </c>
      <c r="AK77" s="23">
        <v>117.83008575439401</v>
      </c>
      <c r="AL77" s="23">
        <v>28.910665512084901</v>
      </c>
      <c r="AM77" s="23">
        <v>91.371902465820298</v>
      </c>
      <c r="AN77">
        <v>0</v>
      </c>
      <c r="AO77">
        <v>0</v>
      </c>
      <c r="AP77">
        <v>0</v>
      </c>
      <c r="AQ77">
        <v>4.0754788160000004</v>
      </c>
      <c r="AR77">
        <v>0.53992499999999999</v>
      </c>
      <c r="AS77">
        <v>8.1489999999999991</v>
      </c>
    </row>
    <row r="78" spans="1:45" x14ac:dyDescent="0.3">
      <c r="A78" t="s">
        <v>267</v>
      </c>
      <c r="B78" s="6" t="s">
        <v>183</v>
      </c>
      <c r="C78">
        <v>0</v>
      </c>
      <c r="D78">
        <v>0</v>
      </c>
      <c r="E78">
        <v>90.849788205698133</v>
      </c>
      <c r="F78" s="6"/>
      <c r="G78" s="6"/>
      <c r="H78" s="6"/>
      <c r="I78" s="6"/>
      <c r="J78" s="6"/>
      <c r="K78" s="6"/>
      <c r="L78" s="42">
        <v>51.784379277247929</v>
      </c>
      <c r="M78" s="42">
        <v>0</v>
      </c>
      <c r="N78" s="6"/>
      <c r="O78">
        <v>2.7645854279398922E-2</v>
      </c>
      <c r="P78">
        <v>0.28332588076591492</v>
      </c>
      <c r="Q78" t="s">
        <v>264</v>
      </c>
      <c r="R78">
        <v>5.25</v>
      </c>
      <c r="S78" s="6">
        <v>2528.0989224106852</v>
      </c>
      <c r="T78" s="6">
        <v>0</v>
      </c>
      <c r="U78" s="6">
        <v>3030.452241857774</v>
      </c>
      <c r="V78">
        <v>58058.87744246536</v>
      </c>
      <c r="W78">
        <v>504.59489362094928</v>
      </c>
      <c r="X78">
        <v>690.56237716815724</v>
      </c>
      <c r="Y78">
        <v>1331.336570011166</v>
      </c>
      <c r="Z78">
        <v>2919.3740165468998</v>
      </c>
      <c r="AA78">
        <v>20313.8570116544</v>
      </c>
      <c r="AB78">
        <v>1</v>
      </c>
      <c r="AC78" s="6">
        <v>203.90455140049809</v>
      </c>
      <c r="AD78" s="6">
        <v>846968</v>
      </c>
      <c r="AE78">
        <v>114044</v>
      </c>
      <c r="AF78">
        <v>784909</v>
      </c>
      <c r="AG78">
        <v>176103</v>
      </c>
      <c r="AH78" s="23">
        <v>541.18426513671795</v>
      </c>
      <c r="AI78" s="23">
        <v>254.40065002441401</v>
      </c>
      <c r="AJ78" s="23">
        <v>165.48121643066401</v>
      </c>
      <c r="AK78" s="23">
        <v>117.83008575439401</v>
      </c>
      <c r="AL78" s="23">
        <v>28.910665512084901</v>
      </c>
      <c r="AM78" s="23">
        <v>91.371902465820298</v>
      </c>
      <c r="AN78">
        <v>0</v>
      </c>
      <c r="AO78">
        <v>0</v>
      </c>
      <c r="AP78">
        <v>0</v>
      </c>
      <c r="AQ78">
        <v>4.0754788160000004</v>
      </c>
      <c r="AR78">
        <v>0.53992499999999999</v>
      </c>
      <c r="AS78">
        <v>8.1489999999999991</v>
      </c>
    </row>
    <row r="79" spans="1:45" x14ac:dyDescent="0.3">
      <c r="A79" t="s">
        <v>268</v>
      </c>
      <c r="B79" s="6" t="s">
        <v>183</v>
      </c>
      <c r="C79">
        <v>0</v>
      </c>
      <c r="D79">
        <v>0</v>
      </c>
      <c r="E79">
        <v>41.77489588689059</v>
      </c>
      <c r="F79" s="6"/>
      <c r="G79" s="6"/>
      <c r="H79" s="6"/>
      <c r="I79" s="6"/>
      <c r="J79" s="6"/>
      <c r="K79" s="6"/>
      <c r="L79" s="42">
        <v>23.811690655527631</v>
      </c>
      <c r="M79" s="42">
        <v>0</v>
      </c>
      <c r="N79" s="6"/>
      <c r="O79">
        <v>2.7372606098651889E-2</v>
      </c>
      <c r="P79">
        <v>0.2860318124294281</v>
      </c>
      <c r="Q79" t="s">
        <v>264</v>
      </c>
      <c r="R79">
        <v>5.25</v>
      </c>
      <c r="S79" s="6">
        <v>2450.193630740308</v>
      </c>
      <c r="T79" s="6">
        <v>0</v>
      </c>
      <c r="U79" s="6">
        <v>3311.4156200175971</v>
      </c>
      <c r="V79">
        <v>57607.638050213667</v>
      </c>
      <c r="W79">
        <v>580.27664014088157</v>
      </c>
      <c r="X79">
        <v>280.25183535798539</v>
      </c>
      <c r="Y79">
        <v>1121.0444929586449</v>
      </c>
      <c r="Z79">
        <v>2500.4281482879501</v>
      </c>
      <c r="AA79">
        <v>20471.020476980601</v>
      </c>
      <c r="AB79">
        <v>1</v>
      </c>
      <c r="AC79" s="6">
        <v>141.10375450032271</v>
      </c>
      <c r="AD79" s="6">
        <v>737344</v>
      </c>
      <c r="AE79">
        <v>101175</v>
      </c>
      <c r="AF79">
        <v>683318</v>
      </c>
      <c r="AG79">
        <v>155201</v>
      </c>
      <c r="AH79" s="23">
        <v>541.18426513671795</v>
      </c>
      <c r="AI79" s="23">
        <v>174.17932128906199</v>
      </c>
      <c r="AJ79" s="23">
        <v>98.264701843261705</v>
      </c>
      <c r="AK79" s="23">
        <v>91.530731201171804</v>
      </c>
      <c r="AL79" s="23">
        <v>15.6161184310913</v>
      </c>
      <c r="AM79" s="23">
        <v>78.2069091796875</v>
      </c>
      <c r="AN79">
        <v>0</v>
      </c>
      <c r="AO79">
        <v>0</v>
      </c>
      <c r="AP79">
        <v>0</v>
      </c>
      <c r="AQ79">
        <v>4.0754788160000004</v>
      </c>
      <c r="AR79">
        <v>0.53992499999999999</v>
      </c>
      <c r="AS79">
        <v>8.1489999999999991</v>
      </c>
    </row>
    <row r="80" spans="1:45" x14ac:dyDescent="0.3">
      <c r="A80" t="s">
        <v>269</v>
      </c>
      <c r="B80" s="6" t="s">
        <v>183</v>
      </c>
      <c r="C80">
        <v>0</v>
      </c>
      <c r="D80">
        <v>0</v>
      </c>
      <c r="E80">
        <v>23.09872168302536</v>
      </c>
      <c r="F80" s="6"/>
      <c r="G80" s="6"/>
      <c r="H80" s="6"/>
      <c r="I80" s="6"/>
      <c r="J80" s="6"/>
      <c r="K80" s="6"/>
      <c r="L80" s="42">
        <v>13.166271359324449</v>
      </c>
      <c r="M80" s="42">
        <v>0</v>
      </c>
      <c r="N80" s="6"/>
      <c r="O80">
        <v>2.7372606098651889E-2</v>
      </c>
      <c r="P80">
        <v>0.2860318124294281</v>
      </c>
      <c r="Q80" t="s">
        <v>264</v>
      </c>
      <c r="R80">
        <v>5.25</v>
      </c>
      <c r="S80" s="6">
        <v>2439.732074968812</v>
      </c>
      <c r="T80" s="6">
        <v>0</v>
      </c>
      <c r="U80" s="6">
        <v>3317.1950273886732</v>
      </c>
      <c r="V80">
        <v>57613.36918329099</v>
      </c>
      <c r="W80">
        <v>568.74061015896882</v>
      </c>
      <c r="X80">
        <v>290.813787045244</v>
      </c>
      <c r="Y80">
        <v>1132.7553295747639</v>
      </c>
      <c r="Z80">
        <v>2509.0460161981</v>
      </c>
      <c r="AA80">
        <v>20479.590275238999</v>
      </c>
      <c r="AB80">
        <v>1</v>
      </c>
      <c r="AC80" s="6">
        <v>141.38439553213391</v>
      </c>
      <c r="AD80" s="6">
        <v>737115</v>
      </c>
      <c r="AE80">
        <v>101163</v>
      </c>
      <c r="AF80">
        <v>683150</v>
      </c>
      <c r="AG80">
        <v>155128</v>
      </c>
      <c r="AH80" s="23">
        <v>541.18426513671795</v>
      </c>
      <c r="AI80" s="23">
        <v>174.17932128906199</v>
      </c>
      <c r="AJ80" s="23">
        <v>98.264701843261705</v>
      </c>
      <c r="AK80" s="23">
        <v>91.530731201171804</v>
      </c>
      <c r="AL80" s="23">
        <v>15.6161184310913</v>
      </c>
      <c r="AM80" s="23">
        <v>78.2069091796875</v>
      </c>
      <c r="AN80">
        <v>0</v>
      </c>
      <c r="AO80">
        <v>0</v>
      </c>
      <c r="AP80">
        <v>0</v>
      </c>
      <c r="AQ80">
        <v>4.0754788160000004</v>
      </c>
      <c r="AR80">
        <v>0.53992499999999999</v>
      </c>
      <c r="AS80">
        <v>8.1489999999999991</v>
      </c>
    </row>
    <row r="81" spans="1:45" x14ac:dyDescent="0.3">
      <c r="A81" t="s">
        <v>270</v>
      </c>
      <c r="B81" s="6" t="s">
        <v>183</v>
      </c>
      <c r="C81">
        <v>0</v>
      </c>
      <c r="D81">
        <v>0</v>
      </c>
      <c r="E81">
        <v>34.332286410000002</v>
      </c>
      <c r="F81" s="6"/>
      <c r="G81" s="6"/>
      <c r="H81" s="6"/>
      <c r="I81" s="6"/>
      <c r="J81" s="6"/>
      <c r="K81" s="6"/>
      <c r="L81" s="6">
        <v>12.35962204964831</v>
      </c>
      <c r="M81" s="6">
        <v>13.3422294325</v>
      </c>
      <c r="N81" s="6"/>
      <c r="O81">
        <v>3.3760111778974533E-2</v>
      </c>
      <c r="P81">
        <v>0.29171141982078552</v>
      </c>
      <c r="Q81" t="s">
        <v>255</v>
      </c>
      <c r="R81">
        <v>1.0625</v>
      </c>
      <c r="S81" s="6">
        <v>4554.1491273459314</v>
      </c>
      <c r="T81" s="6">
        <v>2508.916337260508</v>
      </c>
      <c r="U81" s="6">
        <v>5269.6010950710843</v>
      </c>
      <c r="V81">
        <v>7324.1359063900063</v>
      </c>
      <c r="W81">
        <v>3417.3049267801298</v>
      </c>
      <c r="X81">
        <v>661.65867972154479</v>
      </c>
      <c r="Y81">
        <v>1123.928757030367</v>
      </c>
      <c r="Z81">
        <v>0</v>
      </c>
      <c r="AA81">
        <v>1511.7812010181501</v>
      </c>
      <c r="AB81">
        <v>4</v>
      </c>
      <c r="AC81" s="6">
        <v>54.016671135217678</v>
      </c>
      <c r="AD81" s="6">
        <v>23401</v>
      </c>
      <c r="AE81">
        <v>3275</v>
      </c>
      <c r="AF81">
        <v>4430</v>
      </c>
      <c r="AG81">
        <v>22246</v>
      </c>
      <c r="AH81" s="23">
        <v>71.060523986816406</v>
      </c>
      <c r="AI81" s="23">
        <v>75.843215942382798</v>
      </c>
      <c r="AJ81" s="23">
        <v>1.2869397401809599</v>
      </c>
      <c r="AK81" s="23">
        <v>78.973663330078097</v>
      </c>
      <c r="AL81" s="23">
        <v>4.4173879623412997</v>
      </c>
      <c r="AM81" s="23">
        <v>75.447196960449205</v>
      </c>
      <c r="AN81">
        <v>195.63333333327</v>
      </c>
      <c r="AO81">
        <v>41975.433333360001</v>
      </c>
      <c r="AP81">
        <v>21060.335454158299</v>
      </c>
      <c r="AQ81">
        <v>0</v>
      </c>
      <c r="AR81">
        <v>0</v>
      </c>
      <c r="AS81">
        <v>14.050383</v>
      </c>
    </row>
    <row r="82" spans="1:45" x14ac:dyDescent="0.3">
      <c r="A82" t="s">
        <v>271</v>
      </c>
      <c r="B82" s="6" t="s">
        <v>178</v>
      </c>
      <c r="C82" t="s">
        <v>179</v>
      </c>
      <c r="D82" t="s">
        <v>272</v>
      </c>
      <c r="E82">
        <v>112.57251599999999</v>
      </c>
      <c r="F82" s="6">
        <v>1</v>
      </c>
      <c r="G82" s="6">
        <v>1</v>
      </c>
      <c r="H82" s="6">
        <v>1.25</v>
      </c>
      <c r="I82" s="6">
        <v>1.19</v>
      </c>
      <c r="J82" s="6">
        <v>1.08</v>
      </c>
      <c r="K82" s="6">
        <v>1.25</v>
      </c>
      <c r="L82" s="6">
        <v>40.83</v>
      </c>
      <c r="M82" s="6">
        <v>66.757049999999893</v>
      </c>
      <c r="N82" s="6">
        <v>0.5</v>
      </c>
      <c r="O82">
        <v>3.3319830894470208E-2</v>
      </c>
      <c r="P82">
        <v>0.30053159594535828</v>
      </c>
      <c r="Q82" t="s">
        <v>273</v>
      </c>
      <c r="R82">
        <v>1.0625</v>
      </c>
      <c r="S82" s="6">
        <v>5587.7605121897268</v>
      </c>
      <c r="T82" s="6">
        <v>4463.1561894281249</v>
      </c>
      <c r="U82" s="6">
        <v>5003.3423737422327</v>
      </c>
      <c r="V82">
        <v>5436.1882749280376</v>
      </c>
      <c r="W82">
        <v>4354.4902609219826</v>
      </c>
      <c r="X82">
        <v>15.4525220836363</v>
      </c>
      <c r="Y82">
        <v>1465.6778653335309</v>
      </c>
      <c r="Z82">
        <v>0</v>
      </c>
      <c r="AA82">
        <v>1964.53249220831</v>
      </c>
      <c r="AB82">
        <v>4</v>
      </c>
      <c r="AC82" s="6">
        <v>39.079214198472883</v>
      </c>
      <c r="AD82" s="6">
        <v>57838</v>
      </c>
      <c r="AE82">
        <v>56934</v>
      </c>
      <c r="AF82">
        <v>40023</v>
      </c>
      <c r="AG82">
        <v>74749</v>
      </c>
      <c r="AH82" s="23">
        <v>60.219154357910099</v>
      </c>
      <c r="AI82" s="23">
        <v>48.053215026855398</v>
      </c>
      <c r="AJ82" s="23">
        <v>5.4741697311401296</v>
      </c>
      <c r="AK82" s="23">
        <v>47.102085113525298</v>
      </c>
      <c r="AL82" s="23">
        <v>4.5230388641357404</v>
      </c>
      <c r="AM82" s="23">
        <v>42.885997772216797</v>
      </c>
      <c r="AN82">
        <v>195.63333333327</v>
      </c>
      <c r="AO82">
        <v>41975.433333360001</v>
      </c>
      <c r="AP82">
        <v>21060.335454158299</v>
      </c>
      <c r="AQ82">
        <v>0</v>
      </c>
      <c r="AR82">
        <v>0</v>
      </c>
      <c r="AS82">
        <v>12.599992</v>
      </c>
    </row>
    <row r="83" spans="1:45" x14ac:dyDescent="0.3">
      <c r="A83" t="s">
        <v>274</v>
      </c>
      <c r="B83" s="6" t="s">
        <v>183</v>
      </c>
      <c r="C83">
        <v>0</v>
      </c>
      <c r="D83">
        <v>0</v>
      </c>
      <c r="E83">
        <v>21.231690390000001</v>
      </c>
      <c r="F83" s="6"/>
      <c r="G83" s="6"/>
      <c r="H83" s="6"/>
      <c r="I83" s="6"/>
      <c r="J83" s="6"/>
      <c r="K83" s="6"/>
      <c r="L83" s="6">
        <v>7.6434085036162287</v>
      </c>
      <c r="M83" s="6">
        <v>7.0015033963836499</v>
      </c>
      <c r="N83" s="6"/>
      <c r="O83">
        <v>3.4135404974222183E-2</v>
      </c>
      <c r="P83">
        <v>0.28541117906570429</v>
      </c>
      <c r="Q83" t="s">
        <v>273</v>
      </c>
      <c r="R83">
        <v>1.0625</v>
      </c>
      <c r="S83" s="6">
        <v>4137.9797042541541</v>
      </c>
      <c r="T83" s="6">
        <v>3102.0483230377831</v>
      </c>
      <c r="U83" s="6">
        <v>5027.577084981187</v>
      </c>
      <c r="V83">
        <v>7814.7633955585707</v>
      </c>
      <c r="W83">
        <v>2696.6374830445488</v>
      </c>
      <c r="X83">
        <v>681.90160355623584</v>
      </c>
      <c r="Y83">
        <v>1150.619222252905</v>
      </c>
      <c r="Z83">
        <v>0</v>
      </c>
      <c r="AA83">
        <v>2222.5750622236901</v>
      </c>
      <c r="AB83">
        <v>4</v>
      </c>
      <c r="AC83" s="6">
        <v>59.222379929637363</v>
      </c>
      <c r="AD83" s="6">
        <v>20313</v>
      </c>
      <c r="AE83">
        <v>2059</v>
      </c>
      <c r="AF83">
        <v>1779</v>
      </c>
      <c r="AG83">
        <v>20593</v>
      </c>
      <c r="AH83" s="23">
        <v>80.095870971679602</v>
      </c>
      <c r="AI83" s="23">
        <v>83.306846618652301</v>
      </c>
      <c r="AJ83" s="23">
        <v>1.20331895351409</v>
      </c>
      <c r="AK83" s="23">
        <v>87.372955322265597</v>
      </c>
      <c r="AL83" s="23">
        <v>5.26942634582519</v>
      </c>
      <c r="AM83" s="23">
        <v>83.103645324707003</v>
      </c>
      <c r="AN83">
        <v>195.63333333327</v>
      </c>
      <c r="AO83">
        <v>41975.433333360001</v>
      </c>
      <c r="AP83">
        <v>21060.335454158299</v>
      </c>
      <c r="AQ83">
        <v>0</v>
      </c>
      <c r="AR83">
        <v>0</v>
      </c>
      <c r="AS83">
        <v>14.050383</v>
      </c>
    </row>
    <row r="84" spans="1:45" x14ac:dyDescent="0.3">
      <c r="A84" t="s">
        <v>275</v>
      </c>
      <c r="B84" s="6" t="s">
        <v>183</v>
      </c>
      <c r="C84" t="s">
        <v>179</v>
      </c>
      <c r="D84" t="s">
        <v>276</v>
      </c>
      <c r="E84">
        <v>233.24586049999999</v>
      </c>
      <c r="F84" s="6"/>
      <c r="G84" s="6"/>
      <c r="H84" s="6"/>
      <c r="I84" s="6"/>
      <c r="J84" s="6"/>
      <c r="K84" s="6"/>
      <c r="L84" s="6">
        <v>83.968506691530351</v>
      </c>
      <c r="M84" s="6">
        <v>174.450433972273</v>
      </c>
      <c r="N84" s="6"/>
      <c r="O84">
        <v>3.4232411533594131E-2</v>
      </c>
      <c r="P84">
        <v>0.28145959973335272</v>
      </c>
      <c r="Q84" t="s">
        <v>255</v>
      </c>
      <c r="R84">
        <v>1.0625</v>
      </c>
      <c r="S84" s="6">
        <v>3459.6052140560269</v>
      </c>
      <c r="T84" s="6">
        <v>2726.5270182277118</v>
      </c>
      <c r="U84" s="6">
        <v>4222.8880169748727</v>
      </c>
      <c r="V84">
        <v>8415.4974512479839</v>
      </c>
      <c r="W84">
        <v>2842.5655549045141</v>
      </c>
      <c r="X84">
        <v>181.9711407244063</v>
      </c>
      <c r="Y84">
        <v>1968.651266993204</v>
      </c>
      <c r="Z84">
        <v>0</v>
      </c>
      <c r="AA84">
        <v>2207.8091555604801</v>
      </c>
      <c r="AB84">
        <v>4</v>
      </c>
      <c r="AC84" s="6">
        <v>71.427006350975617</v>
      </c>
      <c r="AD84" s="6">
        <v>19441</v>
      </c>
      <c r="AE84">
        <v>2071</v>
      </c>
      <c r="AF84">
        <v>1254</v>
      </c>
      <c r="AG84">
        <v>20258</v>
      </c>
      <c r="AH84" s="23">
        <v>91.491279602050696</v>
      </c>
      <c r="AI84" s="23">
        <v>97.680870056152301</v>
      </c>
      <c r="AJ84" s="23">
        <v>1.5192914009094201</v>
      </c>
      <c r="AK84" s="23">
        <v>103.978454589843</v>
      </c>
      <c r="AL84" s="23">
        <v>7.8168745040893501</v>
      </c>
      <c r="AM84" s="23">
        <v>96.924011230468693</v>
      </c>
      <c r="AN84">
        <v>195.63333333327</v>
      </c>
      <c r="AO84">
        <v>41975.433333360001</v>
      </c>
      <c r="AP84">
        <v>21060.335454158299</v>
      </c>
      <c r="AQ84">
        <v>0</v>
      </c>
      <c r="AR84">
        <v>0</v>
      </c>
      <c r="AS84">
        <v>14.050383</v>
      </c>
    </row>
    <row r="85" spans="1:45" x14ac:dyDescent="0.3">
      <c r="A85" t="s">
        <v>277</v>
      </c>
      <c r="B85" s="6" t="s">
        <v>183</v>
      </c>
      <c r="C85">
        <v>0</v>
      </c>
      <c r="D85">
        <v>0</v>
      </c>
      <c r="E85">
        <v>72.242287279999999</v>
      </c>
      <c r="F85" s="6"/>
      <c r="G85" s="6"/>
      <c r="H85" s="6"/>
      <c r="I85" s="6"/>
      <c r="J85" s="6"/>
      <c r="K85" s="6"/>
      <c r="L85" s="6">
        <v>26.007224768456069</v>
      </c>
      <c r="M85" s="6">
        <v>36.200675552734602</v>
      </c>
      <c r="N85" s="6"/>
      <c r="O85">
        <v>3.2341793179512017E-2</v>
      </c>
      <c r="P85">
        <v>0.29688894748687739</v>
      </c>
      <c r="Q85" t="s">
        <v>278</v>
      </c>
      <c r="R85">
        <v>1.0625</v>
      </c>
      <c r="S85" s="6">
        <v>4863.4601956214146</v>
      </c>
      <c r="T85" s="6">
        <v>1487.6328507234009</v>
      </c>
      <c r="U85" s="6">
        <v>5279.0254529722934</v>
      </c>
      <c r="V85">
        <v>7057.4364663994884</v>
      </c>
      <c r="W85">
        <v>4364.1919981038182</v>
      </c>
      <c r="X85">
        <v>786.23297162260531</v>
      </c>
      <c r="Y85">
        <v>2009.437363869356</v>
      </c>
      <c r="Z85">
        <v>0</v>
      </c>
      <c r="AA85">
        <v>559.25377196328895</v>
      </c>
      <c r="AB85">
        <v>4</v>
      </c>
      <c r="AC85" s="6">
        <v>49.468397480980997</v>
      </c>
      <c r="AD85" s="6">
        <v>27608</v>
      </c>
      <c r="AE85">
        <v>7084</v>
      </c>
      <c r="AF85">
        <v>8718</v>
      </c>
      <c r="AG85">
        <v>25974</v>
      </c>
      <c r="AH85" s="23">
        <v>72.975624084472599</v>
      </c>
      <c r="AI85" s="23">
        <v>70.104591369628906</v>
      </c>
      <c r="AJ85" s="23">
        <v>1.4984048604965201</v>
      </c>
      <c r="AK85" s="23">
        <v>72.369941711425696</v>
      </c>
      <c r="AL85" s="23">
        <v>3.7637565135955802</v>
      </c>
      <c r="AM85" s="23">
        <v>69.255302429199205</v>
      </c>
      <c r="AN85">
        <v>195.63333333327</v>
      </c>
      <c r="AO85">
        <v>41975.433333360001</v>
      </c>
      <c r="AP85">
        <v>21060.335454158299</v>
      </c>
      <c r="AQ85">
        <v>0</v>
      </c>
      <c r="AR85">
        <v>0</v>
      </c>
      <c r="AS85">
        <v>6.7767369999999998</v>
      </c>
    </row>
    <row r="86" spans="1:45" x14ac:dyDescent="0.3">
      <c r="A86" t="s">
        <v>279</v>
      </c>
      <c r="B86" s="6" t="s">
        <v>183</v>
      </c>
      <c r="C86">
        <v>0</v>
      </c>
      <c r="D86">
        <v>0</v>
      </c>
      <c r="E86">
        <v>37.976004549999999</v>
      </c>
      <c r="F86" s="6"/>
      <c r="G86" s="6"/>
      <c r="H86" s="6"/>
      <c r="I86" s="6"/>
      <c r="J86" s="6"/>
      <c r="K86" s="6"/>
      <c r="L86" s="6">
        <v>13.671361640263351</v>
      </c>
      <c r="M86" s="6">
        <v>15.2757905268648</v>
      </c>
      <c r="N86" s="6"/>
      <c r="O86">
        <v>3.0631022527813911E-2</v>
      </c>
      <c r="P86">
        <v>0.29893633723258972</v>
      </c>
      <c r="Q86" t="s">
        <v>273</v>
      </c>
      <c r="R86">
        <v>1.0625</v>
      </c>
      <c r="S86" s="6">
        <v>5112.3710227649772</v>
      </c>
      <c r="T86" s="6">
        <v>548.20129855140101</v>
      </c>
      <c r="U86" s="6">
        <v>5242.6425380288229</v>
      </c>
      <c r="V86">
        <v>7034.3717786895131</v>
      </c>
      <c r="W86">
        <v>5162.9452161003592</v>
      </c>
      <c r="X86">
        <v>286.06830265728632</v>
      </c>
      <c r="Y86">
        <v>2949.651467466691</v>
      </c>
      <c r="Z86">
        <v>0</v>
      </c>
      <c r="AA86">
        <v>723.64767157162703</v>
      </c>
      <c r="AB86">
        <v>4</v>
      </c>
      <c r="AC86" s="6">
        <v>41.984274037356613</v>
      </c>
      <c r="AD86" s="6">
        <v>29661</v>
      </c>
      <c r="AE86">
        <v>9336</v>
      </c>
      <c r="AF86">
        <v>11026</v>
      </c>
      <c r="AG86">
        <v>27971</v>
      </c>
      <c r="AH86" s="23">
        <v>69.184700012207003</v>
      </c>
      <c r="AI86" s="23">
        <v>65.807762145996094</v>
      </c>
      <c r="AJ86" s="23">
        <v>2.7079799175262398</v>
      </c>
      <c r="AK86" s="23">
        <v>67.425712585449205</v>
      </c>
      <c r="AL86" s="23">
        <v>4.32592678070068</v>
      </c>
      <c r="AM86" s="23">
        <v>63.645881652832003</v>
      </c>
      <c r="AN86">
        <v>195.63333333327</v>
      </c>
      <c r="AO86">
        <v>41975.433333360001</v>
      </c>
      <c r="AP86">
        <v>21060.335454158299</v>
      </c>
      <c r="AQ86">
        <v>0</v>
      </c>
      <c r="AR86">
        <v>2.6</v>
      </c>
      <c r="AS86">
        <v>6.7767369999999998</v>
      </c>
    </row>
    <row r="87" spans="1:45" x14ac:dyDescent="0.3">
      <c r="A87" t="s">
        <v>280</v>
      </c>
      <c r="B87" s="6" t="s">
        <v>183</v>
      </c>
      <c r="C87">
        <v>0</v>
      </c>
      <c r="D87">
        <v>0</v>
      </c>
      <c r="E87">
        <v>66.058473179999993</v>
      </c>
      <c r="F87" s="6"/>
      <c r="G87" s="6"/>
      <c r="H87" s="6"/>
      <c r="I87" s="6"/>
      <c r="J87" s="6"/>
      <c r="K87" s="6"/>
      <c r="L87" s="6">
        <v>23.781046397443859</v>
      </c>
      <c r="M87" s="6">
        <v>32.105106860183497</v>
      </c>
      <c r="N87" s="6"/>
      <c r="O87">
        <v>3.0631022527813911E-2</v>
      </c>
      <c r="P87">
        <v>0.29893633723258972</v>
      </c>
      <c r="Q87" t="s">
        <v>273</v>
      </c>
      <c r="R87">
        <v>1.0625</v>
      </c>
      <c r="S87" s="6">
        <v>5101.1618611213999</v>
      </c>
      <c r="T87" s="6">
        <v>554.65245974369623</v>
      </c>
      <c r="U87" s="6">
        <v>5233.5507859442578</v>
      </c>
      <c r="V87">
        <v>7043.2784374309867</v>
      </c>
      <c r="W87">
        <v>5151.0008601426189</v>
      </c>
      <c r="X87">
        <v>289.45448241436691</v>
      </c>
      <c r="Y87">
        <v>2941.9929284127138</v>
      </c>
      <c r="Z87">
        <v>0</v>
      </c>
      <c r="AA87">
        <v>726.39811242276198</v>
      </c>
      <c r="AB87">
        <v>4</v>
      </c>
      <c r="AC87" s="6">
        <v>41.833682841689694</v>
      </c>
      <c r="AD87" s="6">
        <v>29581</v>
      </c>
      <c r="AE87">
        <v>9340</v>
      </c>
      <c r="AF87">
        <v>11024</v>
      </c>
      <c r="AG87">
        <v>27897</v>
      </c>
      <c r="AH87" s="23">
        <v>69.184700012207003</v>
      </c>
      <c r="AI87" s="23">
        <v>65.807762145996094</v>
      </c>
      <c r="AJ87" s="23">
        <v>2.7079799175262398</v>
      </c>
      <c r="AK87" s="23">
        <v>67.425712585449205</v>
      </c>
      <c r="AL87" s="23">
        <v>4.32592678070068</v>
      </c>
      <c r="AM87" s="23">
        <v>63.645881652832003</v>
      </c>
      <c r="AN87">
        <v>195.63333333327</v>
      </c>
      <c r="AO87">
        <v>41975.433333360001</v>
      </c>
      <c r="AP87">
        <v>21060.335454158299</v>
      </c>
      <c r="AQ87">
        <v>0</v>
      </c>
      <c r="AR87">
        <v>2.6</v>
      </c>
      <c r="AS87">
        <v>6.7767369999999998</v>
      </c>
    </row>
    <row r="88" spans="1:45" x14ac:dyDescent="0.3">
      <c r="A88" t="s">
        <v>281</v>
      </c>
      <c r="B88" s="6" t="s">
        <v>183</v>
      </c>
      <c r="C88">
        <v>0</v>
      </c>
      <c r="D88">
        <v>0</v>
      </c>
      <c r="E88">
        <v>245.58821349999999</v>
      </c>
      <c r="F88" s="6"/>
      <c r="G88" s="6"/>
      <c r="H88" s="6"/>
      <c r="I88" s="6"/>
      <c r="J88" s="6"/>
      <c r="K88" s="6"/>
      <c r="L88" s="6">
        <v>88.411759082749484</v>
      </c>
      <c r="M88" s="6">
        <v>186.94659086247299</v>
      </c>
      <c r="N88" s="6"/>
      <c r="O88">
        <v>3.0631022527813911E-2</v>
      </c>
      <c r="P88">
        <v>0.29803979396820068</v>
      </c>
      <c r="Q88" t="s">
        <v>273</v>
      </c>
      <c r="R88">
        <v>2.0625</v>
      </c>
      <c r="S88" s="6">
        <v>5119.1259934893415</v>
      </c>
      <c r="T88" s="6">
        <v>468.20436898979978</v>
      </c>
      <c r="U88" s="6">
        <v>5224.7953893883569</v>
      </c>
      <c r="V88">
        <v>7054.5584363346143</v>
      </c>
      <c r="W88">
        <v>5219.0280274044417</v>
      </c>
      <c r="X88">
        <v>348.10904232063359</v>
      </c>
      <c r="Y88">
        <v>3028.7060517999921</v>
      </c>
      <c r="Z88">
        <v>0</v>
      </c>
      <c r="AA88">
        <v>782.99021196930698</v>
      </c>
      <c r="AB88">
        <v>4</v>
      </c>
      <c r="AC88" s="6">
        <v>41.344692741910947</v>
      </c>
      <c r="AD88" s="6">
        <v>28838</v>
      </c>
      <c r="AE88">
        <v>7741</v>
      </c>
      <c r="AF88">
        <v>10190</v>
      </c>
      <c r="AG88">
        <v>26389</v>
      </c>
      <c r="AH88" s="23">
        <v>69.184700012207003</v>
      </c>
      <c r="AI88" s="23">
        <v>65.807762145996094</v>
      </c>
      <c r="AJ88" s="23">
        <v>2.7079799175262398</v>
      </c>
      <c r="AK88" s="23">
        <v>67.425712585449205</v>
      </c>
      <c r="AL88" s="23">
        <v>4.32592678070068</v>
      </c>
      <c r="AM88" s="23">
        <v>63.645881652832003</v>
      </c>
      <c r="AN88">
        <v>195.63333333327</v>
      </c>
      <c r="AO88">
        <v>41975.433333360001</v>
      </c>
      <c r="AP88">
        <v>21060.335454158299</v>
      </c>
      <c r="AQ88">
        <v>0</v>
      </c>
      <c r="AR88">
        <v>2.6</v>
      </c>
      <c r="AS88">
        <v>6.7767369999999998</v>
      </c>
    </row>
    <row r="89" spans="1:45" x14ac:dyDescent="0.3">
      <c r="A89" t="s">
        <v>282</v>
      </c>
      <c r="B89" s="6" t="s">
        <v>178</v>
      </c>
      <c r="C89" t="s">
        <v>179</v>
      </c>
      <c r="D89" t="s">
        <v>283</v>
      </c>
      <c r="E89">
        <v>125.4668982</v>
      </c>
      <c r="F89" s="6">
        <v>1.75</v>
      </c>
      <c r="G89" s="6">
        <v>1</v>
      </c>
      <c r="H89" s="6">
        <v>1.5</v>
      </c>
      <c r="I89" s="6">
        <v>0.4</v>
      </c>
      <c r="J89" s="6">
        <v>0.32</v>
      </c>
      <c r="K89" s="6">
        <v>2</v>
      </c>
      <c r="L89" s="6">
        <v>114</v>
      </c>
      <c r="M89" s="6">
        <v>186.39</v>
      </c>
      <c r="N89" s="6">
        <v>1.5</v>
      </c>
      <c r="O89">
        <v>3.002126514911652E-2</v>
      </c>
      <c r="P89">
        <v>0.30402189493179321</v>
      </c>
      <c r="Q89" t="s">
        <v>273</v>
      </c>
      <c r="R89">
        <v>2.0625</v>
      </c>
      <c r="S89" s="6">
        <v>5600.9739412741874</v>
      </c>
      <c r="T89" s="6">
        <v>539.86334698880717</v>
      </c>
      <c r="U89" s="6">
        <v>5630.867244008884</v>
      </c>
      <c r="V89">
        <v>6638.6151471803987</v>
      </c>
      <c r="W89">
        <v>5662.0774855905429</v>
      </c>
      <c r="X89">
        <v>512.99169068213689</v>
      </c>
      <c r="Y89">
        <v>3279.021007343958</v>
      </c>
      <c r="Z89">
        <v>0</v>
      </c>
      <c r="AA89">
        <v>579.668727429966</v>
      </c>
      <c r="AB89">
        <v>4</v>
      </c>
      <c r="AC89" s="6">
        <v>50.86071949036954</v>
      </c>
      <c r="AD89" s="6">
        <v>40281</v>
      </c>
      <c r="AE89">
        <v>25752</v>
      </c>
      <c r="AF89">
        <v>21809</v>
      </c>
      <c r="AG89">
        <v>44224</v>
      </c>
      <c r="AH89" s="23">
        <v>70.415306091308594</v>
      </c>
      <c r="AI89" s="23">
        <v>63.136203765869098</v>
      </c>
      <c r="AJ89" s="23">
        <v>5.1195478439331001</v>
      </c>
      <c r="AK89" s="23">
        <v>62.467784881591797</v>
      </c>
      <c r="AL89" s="23">
        <v>4.4511303901672301</v>
      </c>
      <c r="AM89" s="23">
        <v>58.500503540038999</v>
      </c>
      <c r="AN89">
        <v>690.79999666690003</v>
      </c>
      <c r="AO89">
        <v>149100.86633329999</v>
      </c>
      <c r="AP89">
        <v>139112.04616038001</v>
      </c>
      <c r="AQ89">
        <v>0</v>
      </c>
      <c r="AR89">
        <v>2.6</v>
      </c>
      <c r="AS89">
        <v>6.7767369999999998</v>
      </c>
    </row>
    <row r="90" spans="1:45" x14ac:dyDescent="0.3">
      <c r="A90" t="s">
        <v>284</v>
      </c>
      <c r="B90" s="6" t="s">
        <v>183</v>
      </c>
      <c r="C90" t="s">
        <v>179</v>
      </c>
      <c r="D90" t="s">
        <v>285</v>
      </c>
      <c r="E90">
        <v>928.24172020000003</v>
      </c>
      <c r="F90" s="6"/>
      <c r="G90" s="6"/>
      <c r="H90" s="6"/>
      <c r="I90" s="6"/>
      <c r="J90" s="6"/>
      <c r="K90" s="6"/>
      <c r="L90" s="6">
        <v>334.16701928836301</v>
      </c>
      <c r="M90" s="6">
        <v>1112.9790312893499</v>
      </c>
      <c r="N90" s="6"/>
      <c r="O90">
        <v>3.046734444797039E-2</v>
      </c>
      <c r="P90">
        <v>0.30295810103416437</v>
      </c>
      <c r="Q90" t="s">
        <v>273</v>
      </c>
      <c r="R90">
        <v>2.0625</v>
      </c>
      <c r="S90" s="6">
        <v>5478.7907018916003</v>
      </c>
      <c r="T90" s="6">
        <v>719.3302258445907</v>
      </c>
      <c r="U90" s="6">
        <v>5622.6687918801008</v>
      </c>
      <c r="V90">
        <v>6654.7074033300969</v>
      </c>
      <c r="W90">
        <v>5385.8494814641153</v>
      </c>
      <c r="X90">
        <v>216.432802461135</v>
      </c>
      <c r="Y90">
        <v>2957.3655248754731</v>
      </c>
      <c r="Z90">
        <v>0</v>
      </c>
      <c r="AA90">
        <v>416.97692663948698</v>
      </c>
      <c r="AB90">
        <v>4</v>
      </c>
      <c r="AC90" s="6">
        <v>54.774256759890797</v>
      </c>
      <c r="AD90" s="6">
        <v>38540</v>
      </c>
      <c r="AE90">
        <v>21747</v>
      </c>
      <c r="AF90">
        <v>19628</v>
      </c>
      <c r="AG90">
        <v>40659</v>
      </c>
      <c r="AH90" s="23">
        <v>70.415306091308594</v>
      </c>
      <c r="AI90" s="23">
        <v>61.316047668457003</v>
      </c>
      <c r="AJ90" s="23">
        <v>3.8924424648284899</v>
      </c>
      <c r="AK90" s="23">
        <v>60.996021270751903</v>
      </c>
      <c r="AL90" s="23">
        <v>3.5724184513092001</v>
      </c>
      <c r="AM90" s="23">
        <v>57.831813812255803</v>
      </c>
      <c r="AN90">
        <v>195.63333333327</v>
      </c>
      <c r="AO90">
        <v>41975.433333360001</v>
      </c>
      <c r="AP90">
        <v>21060.335454158299</v>
      </c>
      <c r="AQ90">
        <v>0</v>
      </c>
      <c r="AR90">
        <v>2.6</v>
      </c>
      <c r="AS90">
        <v>6.7767369999999998</v>
      </c>
    </row>
    <row r="91" spans="1:45" x14ac:dyDescent="0.3">
      <c r="A91" t="s">
        <v>286</v>
      </c>
      <c r="B91" s="6" t="s">
        <v>183</v>
      </c>
      <c r="C91" t="s">
        <v>179</v>
      </c>
      <c r="D91" t="s">
        <v>285</v>
      </c>
      <c r="E91">
        <v>805.48576230000003</v>
      </c>
      <c r="F91" s="6"/>
      <c r="G91" s="6"/>
      <c r="H91" s="6"/>
      <c r="I91" s="6"/>
      <c r="J91" s="6"/>
      <c r="K91" s="6"/>
      <c r="L91" s="6">
        <v>289.97487411886448</v>
      </c>
      <c r="M91" s="6">
        <v>920.09770395945202</v>
      </c>
      <c r="N91" s="6"/>
      <c r="O91">
        <v>3.0292648822069172E-2</v>
      </c>
      <c r="P91">
        <v>0.30295810103416437</v>
      </c>
      <c r="Q91" t="s">
        <v>273</v>
      </c>
      <c r="R91">
        <v>2.0625</v>
      </c>
      <c r="S91" s="6">
        <v>5453.0709744354717</v>
      </c>
      <c r="T91" s="6">
        <v>653.15891301994759</v>
      </c>
      <c r="U91" s="6">
        <v>5580.60736179999</v>
      </c>
      <c r="V91">
        <v>6698.2469491211468</v>
      </c>
      <c r="W91">
        <v>5402.6913391379794</v>
      </c>
      <c r="X91">
        <v>237.312483283657</v>
      </c>
      <c r="Y91">
        <v>3006.249401343101</v>
      </c>
      <c r="Z91">
        <v>0</v>
      </c>
      <c r="AA91">
        <v>480.79616649050098</v>
      </c>
      <c r="AB91">
        <v>4</v>
      </c>
      <c r="AC91" s="6">
        <v>52.504997586547617</v>
      </c>
      <c r="AD91" s="6">
        <v>36336</v>
      </c>
      <c r="AE91">
        <v>18086</v>
      </c>
      <c r="AF91">
        <v>17466</v>
      </c>
      <c r="AG91">
        <v>36956</v>
      </c>
      <c r="AH91" s="23">
        <v>70.415306091308594</v>
      </c>
      <c r="AI91" s="23">
        <v>63.136203765869098</v>
      </c>
      <c r="AJ91" s="23">
        <v>5.1195478439331001</v>
      </c>
      <c r="AK91" s="23">
        <v>62.467784881591797</v>
      </c>
      <c r="AL91" s="23">
        <v>4.4511303901672301</v>
      </c>
      <c r="AM91" s="23">
        <v>58.500503540038999</v>
      </c>
      <c r="AN91">
        <v>195.63333333327</v>
      </c>
      <c r="AO91">
        <v>41975.433333360001</v>
      </c>
      <c r="AP91">
        <v>21060.335454158299</v>
      </c>
      <c r="AQ91">
        <v>0</v>
      </c>
      <c r="AR91">
        <v>2.6</v>
      </c>
      <c r="AS91">
        <v>6.7767369999999998</v>
      </c>
    </row>
    <row r="92" spans="1:45" x14ac:dyDescent="0.3">
      <c r="A92" t="s">
        <v>287</v>
      </c>
      <c r="B92" s="6" t="s">
        <v>178</v>
      </c>
      <c r="C92" t="s">
        <v>179</v>
      </c>
      <c r="D92" t="s">
        <v>288</v>
      </c>
      <c r="E92">
        <v>200.6773699</v>
      </c>
      <c r="F92" s="6">
        <v>1.5</v>
      </c>
      <c r="G92" s="6">
        <v>1</v>
      </c>
      <c r="H92" s="6">
        <v>1.25</v>
      </c>
      <c r="I92" s="6">
        <v>1.46</v>
      </c>
      <c r="J92" s="6">
        <v>0.67</v>
      </c>
      <c r="K92" s="6">
        <v>2</v>
      </c>
      <c r="L92" s="6">
        <v>355.67</v>
      </c>
      <c r="M92" s="6">
        <v>581.52044999999998</v>
      </c>
      <c r="N92" s="6">
        <v>2</v>
      </c>
      <c r="O92">
        <v>3.0679311603307721E-2</v>
      </c>
      <c r="P92">
        <v>0.30060479044914251</v>
      </c>
      <c r="Q92" t="s">
        <v>273</v>
      </c>
      <c r="R92">
        <v>1.0625</v>
      </c>
      <c r="S92" s="6">
        <v>5285.3116147347664</v>
      </c>
      <c r="T92" s="6">
        <v>811.75949952344592</v>
      </c>
      <c r="U92" s="6">
        <v>5483.4336037369239</v>
      </c>
      <c r="V92">
        <v>6792.459967860741</v>
      </c>
      <c r="W92">
        <v>5134.2446437466187</v>
      </c>
      <c r="X92">
        <v>17.91685233329148</v>
      </c>
      <c r="Y92">
        <v>2745.4730980367822</v>
      </c>
      <c r="Z92">
        <v>0</v>
      </c>
      <c r="AA92">
        <v>416.70061390339299</v>
      </c>
      <c r="AB92">
        <v>4</v>
      </c>
      <c r="AC92" s="6">
        <v>49.931391464236121</v>
      </c>
      <c r="AD92" s="6">
        <v>33300</v>
      </c>
      <c r="AE92">
        <v>14271</v>
      </c>
      <c r="AF92">
        <v>14636</v>
      </c>
      <c r="AG92">
        <v>32935</v>
      </c>
      <c r="AH92" s="23">
        <v>69.184700012207003</v>
      </c>
      <c r="AI92" s="23">
        <v>61.316047668457003</v>
      </c>
      <c r="AJ92" s="23">
        <v>3.8924424648284899</v>
      </c>
      <c r="AK92" s="23">
        <v>60.996021270751903</v>
      </c>
      <c r="AL92" s="23">
        <v>3.5724184513092001</v>
      </c>
      <c r="AM92" s="23">
        <v>57.831813812255803</v>
      </c>
      <c r="AN92">
        <v>195.63333333327</v>
      </c>
      <c r="AO92">
        <v>41975.433333360001</v>
      </c>
      <c r="AP92">
        <v>21060.335454158299</v>
      </c>
      <c r="AQ92">
        <v>0</v>
      </c>
      <c r="AR92">
        <v>0</v>
      </c>
      <c r="AS92">
        <v>6.7767369999999998</v>
      </c>
    </row>
    <row r="93" spans="1:45" x14ac:dyDescent="0.3">
      <c r="A93" t="s">
        <v>289</v>
      </c>
      <c r="B93" s="6" t="s">
        <v>183</v>
      </c>
      <c r="C93">
        <v>0</v>
      </c>
      <c r="D93">
        <v>0</v>
      </c>
      <c r="E93">
        <v>64.280362100000005</v>
      </c>
      <c r="F93" s="6"/>
      <c r="G93" s="6"/>
      <c r="H93" s="6"/>
      <c r="I93" s="6"/>
      <c r="J93" s="6"/>
      <c r="K93" s="6"/>
      <c r="L93" s="6">
        <v>23.140925481794401</v>
      </c>
      <c r="M93" s="6">
        <v>30.9509980284733</v>
      </c>
      <c r="N93" s="6"/>
      <c r="O93">
        <v>3.3965416252613068E-2</v>
      </c>
      <c r="P93">
        <v>0.28628391027450562</v>
      </c>
      <c r="Q93" t="s">
        <v>255</v>
      </c>
      <c r="R93">
        <v>1.0625</v>
      </c>
      <c r="S93" s="6">
        <v>3927.9671449530979</v>
      </c>
      <c r="T93" s="6">
        <v>2567.8293038563202</v>
      </c>
      <c r="U93" s="6">
        <v>4664.6414317403824</v>
      </c>
      <c r="V93">
        <v>7947.7341076835701</v>
      </c>
      <c r="W93">
        <v>3064.0571046975788</v>
      </c>
      <c r="X93">
        <v>642.26382191862501</v>
      </c>
      <c r="Y93">
        <v>1576.971661794393</v>
      </c>
      <c r="Z93">
        <v>0</v>
      </c>
      <c r="AA93">
        <v>1856.48379541642</v>
      </c>
      <c r="AB93">
        <v>4</v>
      </c>
      <c r="AC93" s="6">
        <v>62.268029638725473</v>
      </c>
      <c r="AD93" s="6">
        <v>20582</v>
      </c>
      <c r="AE93">
        <v>2135</v>
      </c>
      <c r="AF93">
        <v>2022</v>
      </c>
      <c r="AG93">
        <v>20695</v>
      </c>
      <c r="AH93" s="23">
        <v>91.491279602050696</v>
      </c>
      <c r="AI93" s="23">
        <v>84.8365478515625</v>
      </c>
      <c r="AJ93" s="23">
        <v>1.24935173988342</v>
      </c>
      <c r="AK93" s="23">
        <v>88.957496643066406</v>
      </c>
      <c r="AL93" s="23">
        <v>5.3703055381774902</v>
      </c>
      <c r="AM93" s="23">
        <v>84.484909057617102</v>
      </c>
      <c r="AN93">
        <v>195.63333333327</v>
      </c>
      <c r="AO93">
        <v>41975.433333360001</v>
      </c>
      <c r="AP93">
        <v>21060.335454158299</v>
      </c>
      <c r="AQ93">
        <v>0</v>
      </c>
      <c r="AR93">
        <v>0</v>
      </c>
      <c r="AS93">
        <v>14.050383</v>
      </c>
    </row>
    <row r="94" spans="1:45" x14ac:dyDescent="0.3">
      <c r="A94" t="s">
        <v>290</v>
      </c>
      <c r="B94" s="6" t="s">
        <v>183</v>
      </c>
      <c r="C94">
        <v>0</v>
      </c>
      <c r="D94">
        <v>0</v>
      </c>
      <c r="E94">
        <v>44.388291899999999</v>
      </c>
      <c r="F94" s="6"/>
      <c r="G94" s="6"/>
      <c r="H94" s="6"/>
      <c r="I94" s="6"/>
      <c r="J94" s="6"/>
      <c r="K94" s="6"/>
      <c r="L94" s="6">
        <v>15.97978884899989</v>
      </c>
      <c r="M94" s="6">
        <v>18.832860955576201</v>
      </c>
      <c r="N94" s="6"/>
      <c r="O94">
        <v>3.3745575696229928E-2</v>
      </c>
      <c r="P94">
        <v>0.28887689113616938</v>
      </c>
      <c r="Q94" t="s">
        <v>255</v>
      </c>
      <c r="R94">
        <v>1.0625</v>
      </c>
      <c r="S94" s="6">
        <v>4072.7425119923678</v>
      </c>
      <c r="T94" s="6">
        <v>2297.8674923490898</v>
      </c>
      <c r="U94" s="6">
        <v>4727.7208433877968</v>
      </c>
      <c r="V94">
        <v>7795.3651278799971</v>
      </c>
      <c r="W94">
        <v>3344.4816043701721</v>
      </c>
      <c r="X94">
        <v>837.01271311083281</v>
      </c>
      <c r="Y94">
        <v>1638.571224160059</v>
      </c>
      <c r="Z94">
        <v>0</v>
      </c>
      <c r="AA94">
        <v>1585.7906643691599</v>
      </c>
      <c r="AB94">
        <v>4</v>
      </c>
      <c r="AC94" s="6">
        <v>57.784301787972453</v>
      </c>
      <c r="AD94" s="6">
        <v>21321</v>
      </c>
      <c r="AE94">
        <v>2251</v>
      </c>
      <c r="AF94">
        <v>2751</v>
      </c>
      <c r="AG94">
        <v>20821</v>
      </c>
      <c r="AH94" s="23">
        <v>78.381622314453097</v>
      </c>
      <c r="AI94" s="23">
        <v>84.8365478515625</v>
      </c>
      <c r="AJ94" s="23">
        <v>1.24935173988342</v>
      </c>
      <c r="AK94" s="23">
        <v>88.957496643066406</v>
      </c>
      <c r="AL94" s="23">
        <v>5.3703055381774902</v>
      </c>
      <c r="AM94" s="23">
        <v>84.484909057617102</v>
      </c>
      <c r="AN94">
        <v>195.63333333327</v>
      </c>
      <c r="AO94">
        <v>41975.433333360001</v>
      </c>
      <c r="AP94">
        <v>21060.335454158299</v>
      </c>
      <c r="AQ94">
        <v>0</v>
      </c>
      <c r="AR94">
        <v>0</v>
      </c>
      <c r="AS94">
        <v>14.050383</v>
      </c>
    </row>
    <row r="95" spans="1:45" x14ac:dyDescent="0.3">
      <c r="A95" t="s">
        <v>291</v>
      </c>
      <c r="B95" s="6" t="s">
        <v>183</v>
      </c>
      <c r="C95">
        <v>0</v>
      </c>
      <c r="D95">
        <v>0</v>
      </c>
      <c r="E95">
        <v>65.92772832</v>
      </c>
      <c r="F95" s="6"/>
      <c r="G95" s="6"/>
      <c r="H95" s="6"/>
      <c r="I95" s="6"/>
      <c r="J95" s="6"/>
      <c r="K95" s="6"/>
      <c r="L95" s="6">
        <v>23.733980865643829</v>
      </c>
      <c r="M95" s="6">
        <v>32.019884293136201</v>
      </c>
      <c r="N95" s="6"/>
      <c r="O95">
        <v>3.1659189611673362E-2</v>
      </c>
      <c r="P95">
        <v>0.29681941866874689</v>
      </c>
      <c r="Q95" t="s">
        <v>273</v>
      </c>
      <c r="R95">
        <v>1.0625</v>
      </c>
      <c r="S95" s="6">
        <v>4938.7024744374949</v>
      </c>
      <c r="T95" s="6">
        <v>943.40161682963344</v>
      </c>
      <c r="U95" s="6">
        <v>5190.0480049937532</v>
      </c>
      <c r="V95">
        <v>7092.252635434842</v>
      </c>
      <c r="W95">
        <v>4787.6511323750192</v>
      </c>
      <c r="X95">
        <v>355.45558733497143</v>
      </c>
      <c r="Y95">
        <v>2551.974885784155</v>
      </c>
      <c r="Z95">
        <v>0</v>
      </c>
      <c r="AA95">
        <v>554.47819779453198</v>
      </c>
      <c r="AB95">
        <v>4</v>
      </c>
      <c r="AC95" s="6">
        <v>42.486961370597619</v>
      </c>
      <c r="AD95" s="6">
        <v>28489</v>
      </c>
      <c r="AE95">
        <v>7684</v>
      </c>
      <c r="AF95">
        <v>9660</v>
      </c>
      <c r="AG95">
        <v>26513</v>
      </c>
      <c r="AH95" s="23">
        <v>69.184700012207003</v>
      </c>
      <c r="AI95" s="23">
        <v>70.994293212890597</v>
      </c>
      <c r="AJ95" s="23">
        <v>1.6105923652648899</v>
      </c>
      <c r="AK95" s="23">
        <v>73.803436279296804</v>
      </c>
      <c r="AL95" s="23">
        <v>4.4197349548339799</v>
      </c>
      <c r="AM95" s="23">
        <v>70.012107849121094</v>
      </c>
      <c r="AN95">
        <v>195.63333333327</v>
      </c>
      <c r="AO95">
        <v>41975.433333360001</v>
      </c>
      <c r="AP95">
        <v>21060.335454158299</v>
      </c>
      <c r="AQ95">
        <v>0</v>
      </c>
      <c r="AR95">
        <v>0</v>
      </c>
      <c r="AS95">
        <v>6.7767369999999998</v>
      </c>
    </row>
    <row r="96" spans="1:45" x14ac:dyDescent="0.3">
      <c r="A96" t="s">
        <v>292</v>
      </c>
      <c r="B96" s="6" t="s">
        <v>183</v>
      </c>
      <c r="C96">
        <v>0</v>
      </c>
      <c r="D96">
        <v>0</v>
      </c>
      <c r="E96">
        <v>51.452813749999997</v>
      </c>
      <c r="F96" s="6"/>
      <c r="G96" s="6"/>
      <c r="H96" s="6"/>
      <c r="I96" s="6"/>
      <c r="J96" s="6"/>
      <c r="K96" s="6"/>
      <c r="L96" s="6">
        <v>18.52301010640338</v>
      </c>
      <c r="M96" s="6">
        <v>22.960093136835901</v>
      </c>
      <c r="N96" s="6"/>
      <c r="O96">
        <v>3.1659189611673362E-2</v>
      </c>
      <c r="P96">
        <v>0.29681941866874689</v>
      </c>
      <c r="Q96" t="s">
        <v>273</v>
      </c>
      <c r="R96">
        <v>1.0625</v>
      </c>
      <c r="S96" s="6">
        <v>4957.5905544076504</v>
      </c>
      <c r="T96" s="6">
        <v>927.86146637714046</v>
      </c>
      <c r="U96" s="6">
        <v>5204.3431965805139</v>
      </c>
      <c r="V96">
        <v>7077.1523250220598</v>
      </c>
      <c r="W96">
        <v>4809.9479836583523</v>
      </c>
      <c r="X96">
        <v>333.60149841950539</v>
      </c>
      <c r="Y96">
        <v>2566.629802027976</v>
      </c>
      <c r="Z96">
        <v>0</v>
      </c>
      <c r="AA96">
        <v>548.35872495001604</v>
      </c>
      <c r="AB96">
        <v>4</v>
      </c>
      <c r="AC96" s="6">
        <v>42.598203552780227</v>
      </c>
      <c r="AD96" s="6">
        <v>28555</v>
      </c>
      <c r="AE96">
        <v>7682</v>
      </c>
      <c r="AF96">
        <v>9700</v>
      </c>
      <c r="AG96">
        <v>26537</v>
      </c>
      <c r="AH96" s="23">
        <v>69.184700012207003</v>
      </c>
      <c r="AI96" s="23">
        <v>70.994293212890597</v>
      </c>
      <c r="AJ96" s="23">
        <v>1.6105923652648899</v>
      </c>
      <c r="AK96" s="23">
        <v>73.803436279296804</v>
      </c>
      <c r="AL96" s="23">
        <v>4.4197349548339799</v>
      </c>
      <c r="AM96" s="23">
        <v>70.012107849121094</v>
      </c>
      <c r="AN96">
        <v>195.63333333327</v>
      </c>
      <c r="AO96">
        <v>41975.433333360001</v>
      </c>
      <c r="AP96">
        <v>21060.335454158299</v>
      </c>
      <c r="AQ96">
        <v>0</v>
      </c>
      <c r="AR96">
        <v>0</v>
      </c>
      <c r="AS96">
        <v>6.7767369999999998</v>
      </c>
    </row>
    <row r="97" spans="1:45" x14ac:dyDescent="0.3">
      <c r="A97" t="s">
        <v>293</v>
      </c>
      <c r="B97" s="6" t="s">
        <v>183</v>
      </c>
      <c r="C97">
        <v>0</v>
      </c>
      <c r="D97">
        <v>0</v>
      </c>
      <c r="E97">
        <v>146.6055034</v>
      </c>
      <c r="F97" s="6"/>
      <c r="G97" s="6"/>
      <c r="H97" s="6"/>
      <c r="I97" s="6"/>
      <c r="J97" s="6"/>
      <c r="K97" s="6"/>
      <c r="L97" s="6">
        <v>52.777977671362457</v>
      </c>
      <c r="M97" s="6">
        <v>93.562084379965995</v>
      </c>
      <c r="N97" s="6"/>
      <c r="O97">
        <v>3.1617932021617889E-2</v>
      </c>
      <c r="P97">
        <v>0.29657810926437378</v>
      </c>
      <c r="Q97" t="s">
        <v>273</v>
      </c>
      <c r="R97">
        <v>1.0625</v>
      </c>
      <c r="S97" s="6">
        <v>4829.4615185646026</v>
      </c>
      <c r="T97" s="6">
        <v>809.72280068556586</v>
      </c>
      <c r="U97" s="6">
        <v>5033.3363154485496</v>
      </c>
      <c r="V97">
        <v>7244.1588035719687</v>
      </c>
      <c r="W97">
        <v>4822.7061373836978</v>
      </c>
      <c r="X97">
        <v>450.86514213268458</v>
      </c>
      <c r="Y97">
        <v>2710.364198232277</v>
      </c>
      <c r="Z97">
        <v>0</v>
      </c>
      <c r="AA97">
        <v>752.09305286112703</v>
      </c>
      <c r="AB97">
        <v>4</v>
      </c>
      <c r="AC97" s="6">
        <v>39.899172150723572</v>
      </c>
      <c r="AD97" s="6">
        <v>26825</v>
      </c>
      <c r="AE97">
        <v>5605</v>
      </c>
      <c r="AF97">
        <v>8009</v>
      </c>
      <c r="AG97">
        <v>24421</v>
      </c>
      <c r="AH97" s="23">
        <v>69.184700012207003</v>
      </c>
      <c r="AI97" s="23">
        <v>70.994293212890597</v>
      </c>
      <c r="AJ97" s="23">
        <v>1.6105923652648899</v>
      </c>
      <c r="AK97" s="23">
        <v>73.803436279296804</v>
      </c>
      <c r="AL97" s="23">
        <v>4.4197349548339799</v>
      </c>
      <c r="AM97" s="23">
        <v>70.012107849121094</v>
      </c>
      <c r="AN97">
        <v>195.63333333327</v>
      </c>
      <c r="AO97">
        <v>41975.433333360001</v>
      </c>
      <c r="AP97">
        <v>21060.335454158299</v>
      </c>
      <c r="AQ97">
        <v>0</v>
      </c>
      <c r="AR97">
        <v>0</v>
      </c>
      <c r="AS97">
        <v>6.7767369999999998</v>
      </c>
    </row>
    <row r="98" spans="1:45" x14ac:dyDescent="0.3">
      <c r="A98" t="s">
        <v>294</v>
      </c>
      <c r="B98" s="6" t="s">
        <v>183</v>
      </c>
      <c r="C98">
        <v>0</v>
      </c>
      <c r="D98">
        <v>0</v>
      </c>
      <c r="E98">
        <v>121.3504768</v>
      </c>
      <c r="F98" s="6"/>
      <c r="G98" s="6"/>
      <c r="H98" s="6"/>
      <c r="I98" s="6"/>
      <c r="J98" s="6"/>
      <c r="K98" s="6"/>
      <c r="L98" s="6">
        <v>43.686171665349967</v>
      </c>
      <c r="M98" s="6">
        <v>72.599657046445401</v>
      </c>
      <c r="N98" s="6"/>
      <c r="O98">
        <v>3.2031957060098648E-2</v>
      </c>
      <c r="P98">
        <v>0.29632249474525452</v>
      </c>
      <c r="Q98" t="s">
        <v>273</v>
      </c>
      <c r="R98">
        <v>1.0625</v>
      </c>
      <c r="S98" s="6">
        <v>4721.9457316442376</v>
      </c>
      <c r="T98" s="6">
        <v>1133.7986593359319</v>
      </c>
      <c r="U98" s="6">
        <v>5026.2954633064319</v>
      </c>
      <c r="V98">
        <v>7269.1346491390541</v>
      </c>
      <c r="W98">
        <v>4534.4629519246791</v>
      </c>
      <c r="X98">
        <v>609.37513002954688</v>
      </c>
      <c r="Y98">
        <v>2398.536100178309</v>
      </c>
      <c r="Z98">
        <v>0</v>
      </c>
      <c r="AA98">
        <v>680.54202942241602</v>
      </c>
      <c r="AB98">
        <v>4</v>
      </c>
      <c r="AC98" s="6">
        <v>43.809151517471442</v>
      </c>
      <c r="AD98" s="6">
        <v>25885</v>
      </c>
      <c r="AE98">
        <v>4985</v>
      </c>
      <c r="AF98">
        <v>7045</v>
      </c>
      <c r="AG98">
        <v>23825</v>
      </c>
      <c r="AH98" s="23">
        <v>69.184700012207003</v>
      </c>
      <c r="AI98" s="23">
        <v>70.994293212890597</v>
      </c>
      <c r="AJ98" s="23">
        <v>1.6105923652648899</v>
      </c>
      <c r="AK98" s="23">
        <v>73.803436279296804</v>
      </c>
      <c r="AL98" s="23">
        <v>4.4197349548339799</v>
      </c>
      <c r="AM98" s="23">
        <v>70.012107849121094</v>
      </c>
      <c r="AN98">
        <v>195.63333333327</v>
      </c>
      <c r="AO98">
        <v>41975.433333360001</v>
      </c>
      <c r="AP98">
        <v>21060.335454158299</v>
      </c>
      <c r="AQ98">
        <v>0</v>
      </c>
      <c r="AR98">
        <v>0</v>
      </c>
      <c r="AS98">
        <v>6.7767369999999998</v>
      </c>
    </row>
    <row r="99" spans="1:45" x14ac:dyDescent="0.3">
      <c r="A99" t="s">
        <v>295</v>
      </c>
      <c r="B99" s="6" t="s">
        <v>183</v>
      </c>
      <c r="C99">
        <v>0</v>
      </c>
      <c r="D99">
        <v>0</v>
      </c>
      <c r="E99">
        <v>32.205888620000003</v>
      </c>
      <c r="F99" s="6"/>
      <c r="G99" s="6"/>
      <c r="H99" s="6"/>
      <c r="I99" s="6"/>
      <c r="J99" s="6"/>
      <c r="K99" s="6"/>
      <c r="L99" s="6">
        <v>11.59411990403663</v>
      </c>
      <c r="M99" s="6">
        <v>12.2453972871117</v>
      </c>
      <c r="N99" s="6"/>
      <c r="O99">
        <v>3.195200115442276E-2</v>
      </c>
      <c r="P99">
        <v>0.29706653952598572</v>
      </c>
      <c r="Q99" t="s">
        <v>273</v>
      </c>
      <c r="R99">
        <v>1.0625</v>
      </c>
      <c r="S99" s="6">
        <v>4828.8920999776838</v>
      </c>
      <c r="T99" s="6">
        <v>1248.107383777653</v>
      </c>
      <c r="U99" s="6">
        <v>5172.6996318109213</v>
      </c>
      <c r="V99">
        <v>7133.7904896678701</v>
      </c>
      <c r="W99">
        <v>4510.0894571007884</v>
      </c>
      <c r="X99">
        <v>607.20608122783074</v>
      </c>
      <c r="Y99">
        <v>2255.041001249228</v>
      </c>
      <c r="Z99">
        <v>0</v>
      </c>
      <c r="AA99">
        <v>548.10672637581195</v>
      </c>
      <c r="AB99">
        <v>4</v>
      </c>
      <c r="AC99" s="6">
        <v>46.192338498579367</v>
      </c>
      <c r="AD99" s="6">
        <v>27802</v>
      </c>
      <c r="AE99">
        <v>7206</v>
      </c>
      <c r="AF99">
        <v>8853</v>
      </c>
      <c r="AG99">
        <v>26155</v>
      </c>
      <c r="AH99" s="23">
        <v>69.184700012207003</v>
      </c>
      <c r="AI99" s="23">
        <v>64.554435729980398</v>
      </c>
      <c r="AJ99" s="23">
        <v>2.2346017360687198</v>
      </c>
      <c r="AK99" s="23">
        <v>65.805091857910099</v>
      </c>
      <c r="AL99" s="23">
        <v>3.4852545261382999</v>
      </c>
      <c r="AM99" s="23">
        <v>62.8328437805175</v>
      </c>
      <c r="AN99">
        <v>195.63333333327</v>
      </c>
      <c r="AO99">
        <v>41975.433333360001</v>
      </c>
      <c r="AP99">
        <v>21060.335454158299</v>
      </c>
      <c r="AQ99">
        <v>0</v>
      </c>
      <c r="AR99">
        <v>0</v>
      </c>
      <c r="AS99">
        <v>6.7767369999999998</v>
      </c>
    </row>
    <row r="100" spans="1:45" x14ac:dyDescent="0.3">
      <c r="A100" t="s">
        <v>296</v>
      </c>
      <c r="B100" s="6" t="s">
        <v>183</v>
      </c>
      <c r="C100">
        <v>0</v>
      </c>
      <c r="D100">
        <v>0</v>
      </c>
      <c r="E100">
        <v>32.75167295</v>
      </c>
      <c r="F100" s="6"/>
      <c r="G100" s="6"/>
      <c r="H100" s="6"/>
      <c r="I100" s="6"/>
      <c r="J100" s="6"/>
      <c r="K100" s="6"/>
      <c r="L100" s="6">
        <v>11.790601291749629</v>
      </c>
      <c r="M100" s="6">
        <v>12.524627822852199</v>
      </c>
      <c r="N100" s="6"/>
      <c r="O100">
        <v>3.195200115442276E-2</v>
      </c>
      <c r="P100">
        <v>0.29706653952598572</v>
      </c>
      <c r="Q100" t="s">
        <v>273</v>
      </c>
      <c r="R100">
        <v>1.0625</v>
      </c>
      <c r="S100" s="6">
        <v>4821.7599666748019</v>
      </c>
      <c r="T100" s="6">
        <v>1244.6442776751751</v>
      </c>
      <c r="U100" s="6">
        <v>5164.4382807771308</v>
      </c>
      <c r="V100">
        <v>7141.7380543493646</v>
      </c>
      <c r="W100">
        <v>4508.2958141210547</v>
      </c>
      <c r="X100">
        <v>608.88424631391092</v>
      </c>
      <c r="Y100">
        <v>2259.6908313162662</v>
      </c>
      <c r="Z100">
        <v>0</v>
      </c>
      <c r="AA100">
        <v>555.57086427272202</v>
      </c>
      <c r="AB100">
        <v>4</v>
      </c>
      <c r="AC100" s="6">
        <v>46.105541892920932</v>
      </c>
      <c r="AD100" s="6">
        <v>27802</v>
      </c>
      <c r="AE100">
        <v>7206</v>
      </c>
      <c r="AF100">
        <v>8853</v>
      </c>
      <c r="AG100">
        <v>26155</v>
      </c>
      <c r="AH100" s="23">
        <v>69.184700012207003</v>
      </c>
      <c r="AI100" s="23">
        <v>64.554435729980398</v>
      </c>
      <c r="AJ100" s="23">
        <v>2.2346017360687198</v>
      </c>
      <c r="AK100" s="23">
        <v>65.805091857910099</v>
      </c>
      <c r="AL100" s="23">
        <v>3.4852545261382999</v>
      </c>
      <c r="AM100" s="23">
        <v>62.8328437805175</v>
      </c>
      <c r="AN100">
        <v>195.63333333327</v>
      </c>
      <c r="AO100">
        <v>41975.433333360001</v>
      </c>
      <c r="AP100">
        <v>21060.335454158299</v>
      </c>
      <c r="AQ100">
        <v>0</v>
      </c>
      <c r="AR100">
        <v>0</v>
      </c>
      <c r="AS100">
        <v>6.7767369999999998</v>
      </c>
    </row>
    <row r="101" spans="1:45" x14ac:dyDescent="0.3">
      <c r="A101" t="s">
        <v>297</v>
      </c>
      <c r="B101" s="6" t="s">
        <v>183</v>
      </c>
      <c r="C101">
        <v>0</v>
      </c>
      <c r="D101">
        <v>0</v>
      </c>
      <c r="E101">
        <v>29.41957614</v>
      </c>
      <c r="F101" s="6"/>
      <c r="G101" s="6"/>
      <c r="H101" s="6"/>
      <c r="I101" s="6"/>
      <c r="J101" s="6"/>
      <c r="K101" s="6"/>
      <c r="L101" s="6">
        <v>10.591045795083049</v>
      </c>
      <c r="M101" s="6">
        <v>10.845397894707199</v>
      </c>
      <c r="N101" s="6"/>
      <c r="O101">
        <v>3.1762350350618362E-2</v>
      </c>
      <c r="P101">
        <v>0.30598631501197809</v>
      </c>
      <c r="Q101" t="s">
        <v>255</v>
      </c>
      <c r="R101">
        <v>1.0625</v>
      </c>
      <c r="S101" s="6">
        <v>6361.3574447004175</v>
      </c>
      <c r="T101" s="6">
        <v>2251.5296643577731</v>
      </c>
      <c r="U101" s="6">
        <v>4738.6182663097607</v>
      </c>
      <c r="V101">
        <v>5538.4485067640808</v>
      </c>
      <c r="W101">
        <v>5372.4553039760594</v>
      </c>
      <c r="X101">
        <v>1504.032012507625</v>
      </c>
      <c r="Y101">
        <v>2258.6733651180648</v>
      </c>
      <c r="Z101">
        <v>0</v>
      </c>
      <c r="AA101">
        <v>0</v>
      </c>
      <c r="AB101">
        <v>4</v>
      </c>
      <c r="AC101" s="6">
        <v>56.429358587059397</v>
      </c>
      <c r="AD101" s="6">
        <v>68042</v>
      </c>
      <c r="AE101">
        <v>67670</v>
      </c>
      <c r="AF101">
        <v>50134</v>
      </c>
      <c r="AG101">
        <v>85578</v>
      </c>
      <c r="AH101" s="23">
        <v>80.261711120605398</v>
      </c>
      <c r="AI101" s="23">
        <v>54.456947326660099</v>
      </c>
      <c r="AJ101" s="23">
        <v>10.7814474105834</v>
      </c>
      <c r="AK101" s="23">
        <v>48.622093200683501</v>
      </c>
      <c r="AL101" s="23">
        <v>4.9465904235839799</v>
      </c>
      <c r="AM101" s="23">
        <v>43.916885375976499</v>
      </c>
      <c r="AN101">
        <v>195.63333333327</v>
      </c>
      <c r="AO101">
        <v>41975.433333360001</v>
      </c>
      <c r="AP101">
        <v>21060.335454158299</v>
      </c>
      <c r="AQ101">
        <v>0</v>
      </c>
      <c r="AR101">
        <v>0</v>
      </c>
      <c r="AS101">
        <v>12.599992</v>
      </c>
    </row>
    <row r="102" spans="1:45" x14ac:dyDescent="0.3">
      <c r="A102" t="s">
        <v>298</v>
      </c>
      <c r="B102" s="6" t="s">
        <v>183</v>
      </c>
      <c r="C102">
        <v>0</v>
      </c>
      <c r="D102">
        <v>0</v>
      </c>
      <c r="E102">
        <v>42.850624439999997</v>
      </c>
      <c r="F102" s="6"/>
      <c r="G102" s="6"/>
      <c r="H102" s="6"/>
      <c r="I102" s="6"/>
      <c r="J102" s="6"/>
      <c r="K102" s="6"/>
      <c r="L102" s="6">
        <v>15.42622523430269</v>
      </c>
      <c r="M102" s="6">
        <v>17.962758750136299</v>
      </c>
      <c r="N102" s="6"/>
      <c r="O102">
        <v>3.1762350350618362E-2</v>
      </c>
      <c r="P102">
        <v>0.30598631501197809</v>
      </c>
      <c r="Q102" t="s">
        <v>255</v>
      </c>
      <c r="R102">
        <v>1.0625</v>
      </c>
      <c r="S102" s="6">
        <v>6369.7278258223632</v>
      </c>
      <c r="T102" s="6">
        <v>2264.7573664398092</v>
      </c>
      <c r="U102" s="6">
        <v>4730.7144150116483</v>
      </c>
      <c r="V102">
        <v>5529.1057233439351</v>
      </c>
      <c r="W102">
        <v>5373.8251824959534</v>
      </c>
      <c r="X102">
        <v>1516.978854653587</v>
      </c>
      <c r="Y102">
        <v>2255.8230590349108</v>
      </c>
      <c r="Z102">
        <v>0</v>
      </c>
      <c r="AA102">
        <v>0</v>
      </c>
      <c r="AB102">
        <v>4</v>
      </c>
      <c r="AC102" s="6">
        <v>56.217283318041439</v>
      </c>
      <c r="AD102" s="6">
        <v>67968</v>
      </c>
      <c r="AE102">
        <v>67654</v>
      </c>
      <c r="AF102">
        <v>50132</v>
      </c>
      <c r="AG102">
        <v>85490</v>
      </c>
      <c r="AH102" s="23">
        <v>80.261711120605398</v>
      </c>
      <c r="AI102" s="23">
        <v>54.456947326660099</v>
      </c>
      <c r="AJ102" s="23">
        <v>10.7814474105834</v>
      </c>
      <c r="AK102" s="23">
        <v>48.622093200683501</v>
      </c>
      <c r="AL102" s="23">
        <v>4.9465904235839799</v>
      </c>
      <c r="AM102" s="23">
        <v>43.916885375976499</v>
      </c>
      <c r="AN102">
        <v>195.63333333327</v>
      </c>
      <c r="AO102">
        <v>41975.433333360001</v>
      </c>
      <c r="AP102">
        <v>21060.335454158299</v>
      </c>
      <c r="AQ102">
        <v>0</v>
      </c>
      <c r="AR102">
        <v>0</v>
      </c>
      <c r="AS102">
        <v>12.599992</v>
      </c>
    </row>
    <row r="103" spans="1:45" x14ac:dyDescent="0.3">
      <c r="A103" t="s">
        <v>299</v>
      </c>
      <c r="B103" s="6" t="s">
        <v>183</v>
      </c>
      <c r="C103">
        <v>0</v>
      </c>
      <c r="D103">
        <v>0</v>
      </c>
      <c r="E103">
        <v>53.294970659999997</v>
      </c>
      <c r="F103" s="6"/>
      <c r="G103" s="6"/>
      <c r="H103" s="6"/>
      <c r="I103" s="6"/>
      <c r="J103" s="6"/>
      <c r="K103" s="6"/>
      <c r="L103" s="6">
        <v>19.1861901794211</v>
      </c>
      <c r="M103" s="6">
        <v>24.0697200782495</v>
      </c>
      <c r="N103" s="6"/>
      <c r="O103">
        <v>3.1762350350618362E-2</v>
      </c>
      <c r="P103">
        <v>0.30598631501197809</v>
      </c>
      <c r="Q103" t="s">
        <v>255</v>
      </c>
      <c r="R103">
        <v>1.0625</v>
      </c>
      <c r="S103" s="6">
        <v>6377.484107925512</v>
      </c>
      <c r="T103" s="6">
        <v>2275.6901100785258</v>
      </c>
      <c r="U103" s="6">
        <v>4723.324138191173</v>
      </c>
      <c r="V103">
        <v>5520.6301773810401</v>
      </c>
      <c r="W103">
        <v>5376.0578657712886</v>
      </c>
      <c r="X103">
        <v>1527.884516459075</v>
      </c>
      <c r="Y103">
        <v>2254.588126549942</v>
      </c>
      <c r="Z103">
        <v>0</v>
      </c>
      <c r="AA103">
        <v>0</v>
      </c>
      <c r="AB103">
        <v>4</v>
      </c>
      <c r="AC103" s="6">
        <v>56.105239633933607</v>
      </c>
      <c r="AD103" s="6">
        <v>67968</v>
      </c>
      <c r="AE103">
        <v>67654</v>
      </c>
      <c r="AF103">
        <v>50132</v>
      </c>
      <c r="AG103">
        <v>85490</v>
      </c>
      <c r="AH103" s="23">
        <v>80.261711120605398</v>
      </c>
      <c r="AI103" s="23">
        <v>54.456947326660099</v>
      </c>
      <c r="AJ103" s="23">
        <v>10.7814474105834</v>
      </c>
      <c r="AK103" s="23">
        <v>48.622093200683501</v>
      </c>
      <c r="AL103" s="23">
        <v>4.9465904235839799</v>
      </c>
      <c r="AM103" s="23">
        <v>43.916885375976499</v>
      </c>
      <c r="AN103">
        <v>195.63333333327</v>
      </c>
      <c r="AO103">
        <v>41975.433333360001</v>
      </c>
      <c r="AP103">
        <v>21060.335454158299</v>
      </c>
      <c r="AQ103">
        <v>0</v>
      </c>
      <c r="AR103">
        <v>0</v>
      </c>
      <c r="AS103">
        <v>12.599992</v>
      </c>
    </row>
    <row r="104" spans="1:45" x14ac:dyDescent="0.3">
      <c r="A104" t="s">
        <v>300</v>
      </c>
      <c r="B104" s="6" t="s">
        <v>183</v>
      </c>
      <c r="C104" t="s">
        <v>179</v>
      </c>
      <c r="D104" t="s">
        <v>301</v>
      </c>
      <c r="E104">
        <v>57.98123717</v>
      </c>
      <c r="F104" s="6"/>
      <c r="G104" s="6"/>
      <c r="H104" s="6"/>
      <c r="I104" s="6"/>
      <c r="J104" s="6"/>
      <c r="K104" s="6"/>
      <c r="L104" s="6">
        <v>20.87324230832979</v>
      </c>
      <c r="M104" s="6">
        <v>26.951244810086301</v>
      </c>
      <c r="N104" s="6"/>
      <c r="O104">
        <v>3.3873297274112701E-2</v>
      </c>
      <c r="P104">
        <v>0.28928238153457642</v>
      </c>
      <c r="Q104" t="s">
        <v>255</v>
      </c>
      <c r="R104">
        <v>1.0625</v>
      </c>
      <c r="S104" s="6">
        <v>4436.5951140740008</v>
      </c>
      <c r="T104" s="6">
        <v>2834.9052474213381</v>
      </c>
      <c r="U104" s="6">
        <v>5244.3567927923314</v>
      </c>
      <c r="V104">
        <v>7474.7778545474903</v>
      </c>
      <c r="W104">
        <v>3089.5580943121081</v>
      </c>
      <c r="X104">
        <v>463.62493592804441</v>
      </c>
      <c r="Y104">
        <v>974.87612723418545</v>
      </c>
      <c r="Z104">
        <v>0</v>
      </c>
      <c r="AA104">
        <v>1856.73223533546</v>
      </c>
      <c r="AB104">
        <v>4</v>
      </c>
      <c r="AC104" s="6">
        <v>56.422503618240128</v>
      </c>
      <c r="AD104" s="6">
        <v>21720</v>
      </c>
      <c r="AE104">
        <v>2252</v>
      </c>
      <c r="AF104">
        <v>2934</v>
      </c>
      <c r="AG104">
        <v>21038</v>
      </c>
      <c r="AH104" s="23">
        <v>80.095870971679602</v>
      </c>
      <c r="AI104" s="23">
        <v>75.843215942382798</v>
      </c>
      <c r="AJ104" s="23">
        <v>1.2869397401809599</v>
      </c>
      <c r="AK104" s="23">
        <v>78.973663330078097</v>
      </c>
      <c r="AL104" s="23">
        <v>4.4173879623412997</v>
      </c>
      <c r="AM104" s="23">
        <v>75.447196960449205</v>
      </c>
      <c r="AN104">
        <v>195.63333333327</v>
      </c>
      <c r="AO104">
        <v>41975.433333360001</v>
      </c>
      <c r="AP104">
        <v>21060.335454158299</v>
      </c>
      <c r="AQ104">
        <v>0</v>
      </c>
      <c r="AR104">
        <v>0</v>
      </c>
      <c r="AS104">
        <v>14.050383</v>
      </c>
    </row>
    <row r="105" spans="1:45" x14ac:dyDescent="0.3">
      <c r="A105" t="s">
        <v>302</v>
      </c>
      <c r="B105" s="6" t="s">
        <v>183</v>
      </c>
      <c r="C105">
        <v>0</v>
      </c>
      <c r="D105">
        <v>0</v>
      </c>
      <c r="E105">
        <v>401.911158</v>
      </c>
      <c r="F105" s="6"/>
      <c r="G105" s="6"/>
      <c r="H105" s="6"/>
      <c r="I105" s="6"/>
      <c r="J105" s="6"/>
      <c r="K105" s="6"/>
      <c r="L105" s="6">
        <v>144.68801500341851</v>
      </c>
      <c r="M105" s="6">
        <v>362.02403470593998</v>
      </c>
      <c r="N105" s="6"/>
      <c r="O105">
        <v>3.3873297274112701E-2</v>
      </c>
      <c r="P105">
        <v>0.29087936878204351</v>
      </c>
      <c r="Q105" t="s">
        <v>255</v>
      </c>
      <c r="R105">
        <v>1.0625</v>
      </c>
      <c r="S105" s="6">
        <v>4561.291881242405</v>
      </c>
      <c r="T105" s="6">
        <v>2902.1812315804118</v>
      </c>
      <c r="U105" s="6">
        <v>5380.468451806265</v>
      </c>
      <c r="V105">
        <v>7360.2425564592786</v>
      </c>
      <c r="W105">
        <v>3121.554284499965</v>
      </c>
      <c r="X105">
        <v>327.91027533149389</v>
      </c>
      <c r="Y105">
        <v>837.80268626610678</v>
      </c>
      <c r="Z105">
        <v>0</v>
      </c>
      <c r="AA105">
        <v>1859.1467226949301</v>
      </c>
      <c r="AB105">
        <v>4</v>
      </c>
      <c r="AC105" s="6">
        <v>55.525413118328032</v>
      </c>
      <c r="AD105" s="6">
        <v>21798</v>
      </c>
      <c r="AE105">
        <v>2285</v>
      </c>
      <c r="AF105">
        <v>3114</v>
      </c>
      <c r="AG105">
        <v>20969</v>
      </c>
      <c r="AH105" s="23">
        <v>80.095870971679602</v>
      </c>
      <c r="AI105" s="23">
        <v>75.843215942382798</v>
      </c>
      <c r="AJ105" s="23">
        <v>1.2869397401809599</v>
      </c>
      <c r="AK105" s="23">
        <v>78.973663330078097</v>
      </c>
      <c r="AL105" s="23">
        <v>4.4173879623412997</v>
      </c>
      <c r="AM105" s="23">
        <v>75.447196960449205</v>
      </c>
      <c r="AN105">
        <v>195.63333333327</v>
      </c>
      <c r="AO105">
        <v>41975.433333360001</v>
      </c>
      <c r="AP105">
        <v>21060.335454158299</v>
      </c>
      <c r="AQ105">
        <v>0</v>
      </c>
      <c r="AR105">
        <v>0</v>
      </c>
      <c r="AS105">
        <v>14.050383</v>
      </c>
    </row>
    <row r="106" spans="1:45" x14ac:dyDescent="0.3">
      <c r="A106" t="s">
        <v>303</v>
      </c>
      <c r="B106" s="6" t="s">
        <v>183</v>
      </c>
      <c r="C106">
        <v>0</v>
      </c>
      <c r="D106">
        <v>0</v>
      </c>
      <c r="E106">
        <v>54.770430519999998</v>
      </c>
      <c r="F106" s="6"/>
      <c r="G106" s="6"/>
      <c r="H106" s="6"/>
      <c r="I106" s="6"/>
      <c r="J106" s="6"/>
      <c r="K106" s="6"/>
      <c r="L106" s="6">
        <v>19.717359996289019</v>
      </c>
      <c r="M106" s="6">
        <v>24.967992746728999</v>
      </c>
      <c r="N106" s="6"/>
      <c r="O106">
        <v>3.397977352142334E-2</v>
      </c>
      <c r="P106">
        <v>0.29229822754859919</v>
      </c>
      <c r="Q106" t="s">
        <v>304</v>
      </c>
      <c r="R106">
        <v>1.0625</v>
      </c>
      <c r="S106" s="6">
        <v>4658.370756694404</v>
      </c>
      <c r="T106" s="6">
        <v>3123.605996092751</v>
      </c>
      <c r="U106" s="6">
        <v>5701.136264043711</v>
      </c>
      <c r="V106">
        <v>7111.1062094355684</v>
      </c>
      <c r="W106">
        <v>3176.7698521538409</v>
      </c>
      <c r="X106">
        <v>34.297299494754263</v>
      </c>
      <c r="Y106">
        <v>500.03638108819041</v>
      </c>
      <c r="Z106">
        <v>0</v>
      </c>
      <c r="AA106">
        <v>1913.33016690569</v>
      </c>
      <c r="AB106">
        <v>4</v>
      </c>
      <c r="AC106" s="6">
        <v>52.694474208233252</v>
      </c>
      <c r="AD106" s="6">
        <v>23809</v>
      </c>
      <c r="AE106">
        <v>3709</v>
      </c>
      <c r="AF106">
        <v>4846</v>
      </c>
      <c r="AG106">
        <v>22672</v>
      </c>
      <c r="AH106" s="23">
        <v>68.531494140625</v>
      </c>
      <c r="AI106" s="23">
        <v>66.889480590820298</v>
      </c>
      <c r="AJ106" s="23">
        <v>1.42703068256378</v>
      </c>
      <c r="AK106" s="23">
        <v>69.371063232421804</v>
      </c>
      <c r="AL106" s="23">
        <v>3.90860795974731</v>
      </c>
      <c r="AM106" s="23">
        <v>66.247482299804602</v>
      </c>
      <c r="AN106">
        <v>195.63333333327</v>
      </c>
      <c r="AO106">
        <v>41975.433333360001</v>
      </c>
      <c r="AP106">
        <v>21060.335454158299</v>
      </c>
      <c r="AQ106">
        <v>0</v>
      </c>
      <c r="AR106">
        <v>0</v>
      </c>
      <c r="AS106">
        <v>14.050383</v>
      </c>
    </row>
    <row r="107" spans="1:45" x14ac:dyDescent="0.3">
      <c r="A107" t="s">
        <v>305</v>
      </c>
      <c r="B107" s="6" t="s">
        <v>183</v>
      </c>
      <c r="C107">
        <v>0</v>
      </c>
      <c r="D107">
        <v>0</v>
      </c>
      <c r="E107">
        <v>35.038932330000002</v>
      </c>
      <c r="F107" s="6"/>
      <c r="G107" s="6"/>
      <c r="H107" s="6"/>
      <c r="I107" s="6"/>
      <c r="J107" s="6"/>
      <c r="K107" s="6"/>
      <c r="L107" s="6">
        <v>12.614009845219551</v>
      </c>
      <c r="M107" s="6">
        <v>13.711966159234899</v>
      </c>
      <c r="N107" s="6"/>
      <c r="O107">
        <v>3.397977352142334E-2</v>
      </c>
      <c r="P107">
        <v>0.28975436091423029</v>
      </c>
      <c r="Q107" t="s">
        <v>304</v>
      </c>
      <c r="R107">
        <v>1.0625</v>
      </c>
      <c r="S107" s="6">
        <v>4495.5115552779162</v>
      </c>
      <c r="T107" s="6">
        <v>3242.0501571540372</v>
      </c>
      <c r="U107" s="6">
        <v>5649.5050418278061</v>
      </c>
      <c r="V107">
        <v>7224.30161588189</v>
      </c>
      <c r="W107">
        <v>3016.4216264359152</v>
      </c>
      <c r="X107">
        <v>89.438443907835236</v>
      </c>
      <c r="Y107">
        <v>525.71232012758003</v>
      </c>
      <c r="Z107">
        <v>0</v>
      </c>
      <c r="AA107">
        <v>2074.16377575565</v>
      </c>
      <c r="AB107">
        <v>4</v>
      </c>
      <c r="AC107" s="6">
        <v>54.028579681381082</v>
      </c>
      <c r="AD107" s="6">
        <v>22913</v>
      </c>
      <c r="AE107">
        <v>2836</v>
      </c>
      <c r="AF107">
        <v>3772</v>
      </c>
      <c r="AG107">
        <v>21977</v>
      </c>
      <c r="AH107" s="23">
        <v>68.531494140625</v>
      </c>
      <c r="AI107" s="23">
        <v>73.784690856933594</v>
      </c>
      <c r="AJ107" s="23">
        <v>1.2668859958648599</v>
      </c>
      <c r="AK107" s="23">
        <v>77.165283203125</v>
      </c>
      <c r="AL107" s="23">
        <v>4.64747714996337</v>
      </c>
      <c r="AM107" s="23">
        <v>73.443580627441406</v>
      </c>
      <c r="AN107">
        <v>195.63333333327</v>
      </c>
      <c r="AO107">
        <v>41975.433333360001</v>
      </c>
      <c r="AP107">
        <v>21060.335454158299</v>
      </c>
      <c r="AQ107">
        <v>0</v>
      </c>
      <c r="AR107">
        <v>0</v>
      </c>
      <c r="AS107">
        <v>14.050383</v>
      </c>
    </row>
    <row r="108" spans="1:45" x14ac:dyDescent="0.3">
      <c r="A108" t="s">
        <v>306</v>
      </c>
      <c r="B108" s="6" t="s">
        <v>183</v>
      </c>
      <c r="C108" t="s">
        <v>179</v>
      </c>
      <c r="D108">
        <v>0</v>
      </c>
      <c r="E108">
        <v>79.374418349999999</v>
      </c>
      <c r="F108" s="6"/>
      <c r="G108" s="6"/>
      <c r="H108" s="6"/>
      <c r="I108" s="6"/>
      <c r="J108" s="6"/>
      <c r="K108" s="6"/>
      <c r="L108" s="6">
        <v>28.574792525097731</v>
      </c>
      <c r="M108" s="6">
        <v>41.0749975885781</v>
      </c>
      <c r="N108" s="6"/>
      <c r="O108">
        <v>3.3637788146734238E-2</v>
      </c>
      <c r="P108">
        <v>0.28747907280921942</v>
      </c>
      <c r="Q108" t="s">
        <v>307</v>
      </c>
      <c r="R108">
        <v>1.0625</v>
      </c>
      <c r="S108" s="6">
        <v>4210.9881652096601</v>
      </c>
      <c r="T108" s="6">
        <v>3441.5176535442988</v>
      </c>
      <c r="U108" s="6">
        <v>5547.7544877049386</v>
      </c>
      <c r="V108">
        <v>7437.229923522993</v>
      </c>
      <c r="W108">
        <v>2734.2522274625412</v>
      </c>
      <c r="X108">
        <v>371.25130692523879</v>
      </c>
      <c r="Y108">
        <v>687.39181521005457</v>
      </c>
      <c r="Z108">
        <v>0</v>
      </c>
      <c r="AA108">
        <v>2348.7837639992499</v>
      </c>
      <c r="AB108">
        <v>4</v>
      </c>
      <c r="AC108" s="6">
        <v>56.535342495937122</v>
      </c>
      <c r="AD108" s="6">
        <v>21689</v>
      </c>
      <c r="AE108">
        <v>2241</v>
      </c>
      <c r="AF108">
        <v>2707</v>
      </c>
      <c r="AG108">
        <v>21223</v>
      </c>
      <c r="AH108" s="23">
        <v>80.095870971679602</v>
      </c>
      <c r="AI108" s="23">
        <v>73.784690856933594</v>
      </c>
      <c r="AJ108" s="23">
        <v>1.2668859958648599</v>
      </c>
      <c r="AK108" s="23">
        <v>77.165283203125</v>
      </c>
      <c r="AL108" s="23">
        <v>4.64747714996337</v>
      </c>
      <c r="AM108" s="23">
        <v>73.443580627441406</v>
      </c>
      <c r="AN108">
        <v>195.63333333327</v>
      </c>
      <c r="AO108">
        <v>41975.433333360001</v>
      </c>
      <c r="AP108">
        <v>21060.335454158299</v>
      </c>
      <c r="AQ108">
        <v>0</v>
      </c>
      <c r="AR108">
        <v>0</v>
      </c>
      <c r="AS108">
        <v>14.050383</v>
      </c>
    </row>
    <row r="109" spans="1:45" x14ac:dyDescent="0.3">
      <c r="A109" t="s">
        <v>308</v>
      </c>
      <c r="B109" s="6" t="s">
        <v>178</v>
      </c>
      <c r="C109" t="s">
        <v>179</v>
      </c>
      <c r="D109" t="s">
        <v>309</v>
      </c>
      <c r="E109">
        <v>316.55147219999998</v>
      </c>
      <c r="F109" s="6">
        <v>1.75</v>
      </c>
      <c r="G109" s="6">
        <v>1</v>
      </c>
      <c r="H109" s="6">
        <v>1.5</v>
      </c>
      <c r="I109" s="6">
        <v>1.28</v>
      </c>
      <c r="J109" s="6">
        <v>0.94</v>
      </c>
      <c r="K109" s="6">
        <v>1.75</v>
      </c>
      <c r="L109" s="6">
        <v>230.33</v>
      </c>
      <c r="M109" s="6">
        <v>376.58954999999997</v>
      </c>
      <c r="N109" s="6">
        <v>3.25</v>
      </c>
      <c r="O109">
        <v>3.1596232205629349E-2</v>
      </c>
      <c r="P109">
        <v>0.26256531476974487</v>
      </c>
      <c r="Q109" t="s">
        <v>246</v>
      </c>
      <c r="R109">
        <v>4.0625</v>
      </c>
      <c r="S109" s="6">
        <v>2563.3402277699251</v>
      </c>
      <c r="T109" s="6">
        <v>2180.5215202128752</v>
      </c>
      <c r="U109" s="6">
        <v>4395.216128851881</v>
      </c>
      <c r="V109">
        <v>9300.1898632349094</v>
      </c>
      <c r="W109">
        <v>1049.7760436103299</v>
      </c>
      <c r="X109">
        <v>5.0796725623955146</v>
      </c>
      <c r="Y109">
        <v>2600.2801136123239</v>
      </c>
      <c r="Z109">
        <v>0</v>
      </c>
      <c r="AA109">
        <v>3901.19373439334</v>
      </c>
      <c r="AB109">
        <v>4</v>
      </c>
      <c r="AC109" s="6">
        <v>97.928439308908409</v>
      </c>
      <c r="AD109" s="6">
        <v>17406</v>
      </c>
      <c r="AE109">
        <v>1783</v>
      </c>
      <c r="AF109">
        <v>384</v>
      </c>
      <c r="AG109">
        <v>18805</v>
      </c>
      <c r="AH109" s="23">
        <v>94.901771545410099</v>
      </c>
      <c r="AI109" s="23">
        <v>95.500755310058594</v>
      </c>
      <c r="AJ109" s="23">
        <v>1.78664422035217</v>
      </c>
      <c r="AK109" s="23">
        <v>103.17244720458901</v>
      </c>
      <c r="AL109" s="23">
        <v>9.4583282470703107</v>
      </c>
      <c r="AM109" s="23">
        <v>94.242973327636705</v>
      </c>
      <c r="AN109">
        <v>88.500000000029999</v>
      </c>
      <c r="AO109">
        <v>18086.366666670001</v>
      </c>
      <c r="AP109">
        <v>9059.6447707080006</v>
      </c>
      <c r="AQ109">
        <v>0</v>
      </c>
      <c r="AR109">
        <v>2.4500000000000002</v>
      </c>
      <c r="AS109">
        <v>14.050383</v>
      </c>
    </row>
    <row r="110" spans="1:45" x14ac:dyDescent="0.3">
      <c r="A110" t="s">
        <v>310</v>
      </c>
      <c r="B110" s="6" t="s">
        <v>183</v>
      </c>
      <c r="C110" t="s">
        <v>179</v>
      </c>
      <c r="D110">
        <v>0</v>
      </c>
      <c r="E110">
        <v>21.579673069999998</v>
      </c>
      <c r="F110" s="6"/>
      <c r="G110" s="6"/>
      <c r="H110" s="6"/>
      <c r="I110" s="6"/>
      <c r="J110" s="6"/>
      <c r="K110" s="6"/>
      <c r="L110" s="6">
        <v>7.7686928306892513</v>
      </c>
      <c r="M110" s="6">
        <v>7.1559102507881196</v>
      </c>
      <c r="N110" s="6"/>
      <c r="O110">
        <v>3.3867895603179932E-2</v>
      </c>
      <c r="P110">
        <v>0.28653964400291437</v>
      </c>
      <c r="Q110" t="s">
        <v>307</v>
      </c>
      <c r="R110">
        <v>1.0625</v>
      </c>
      <c r="S110" s="6">
        <v>4149.3775615701506</v>
      </c>
      <c r="T110" s="6">
        <v>3383.920673751627</v>
      </c>
      <c r="U110" s="6">
        <v>5382.8811987118252</v>
      </c>
      <c r="V110">
        <v>7585.0579339666538</v>
      </c>
      <c r="W110">
        <v>2655.947357372861</v>
      </c>
      <c r="X110">
        <v>467.59319831401473</v>
      </c>
      <c r="Y110">
        <v>841.72404972427455</v>
      </c>
      <c r="Z110">
        <v>0</v>
      </c>
      <c r="AA110">
        <v>2368.5286372624</v>
      </c>
      <c r="AB110">
        <v>4</v>
      </c>
      <c r="AC110" s="6">
        <v>58.468541900221553</v>
      </c>
      <c r="AD110" s="6">
        <v>21182</v>
      </c>
      <c r="AE110">
        <v>2122</v>
      </c>
      <c r="AF110">
        <v>2325</v>
      </c>
      <c r="AG110">
        <v>20979</v>
      </c>
      <c r="AH110" s="23">
        <v>80.095870971679602</v>
      </c>
      <c r="AI110" s="23">
        <v>83.306846618652301</v>
      </c>
      <c r="AJ110" s="23">
        <v>1.20331895351409</v>
      </c>
      <c r="AK110" s="23">
        <v>87.372955322265597</v>
      </c>
      <c r="AL110" s="23">
        <v>5.26942634582519</v>
      </c>
      <c r="AM110" s="23">
        <v>83.103645324707003</v>
      </c>
      <c r="AN110">
        <v>195.63333333327</v>
      </c>
      <c r="AO110">
        <v>41975.433333360001</v>
      </c>
      <c r="AP110">
        <v>21060.335454158299</v>
      </c>
      <c r="AQ110">
        <v>0</v>
      </c>
      <c r="AR110">
        <v>0</v>
      </c>
      <c r="AS110">
        <v>14.050383</v>
      </c>
    </row>
    <row r="111" spans="1:45" x14ac:dyDescent="0.3">
      <c r="A111" t="s">
        <v>311</v>
      </c>
      <c r="B111" s="6" t="s">
        <v>183</v>
      </c>
      <c r="C111" t="s">
        <v>179</v>
      </c>
      <c r="D111">
        <v>0</v>
      </c>
      <c r="E111">
        <v>440.03165769999998</v>
      </c>
      <c r="F111" s="6"/>
      <c r="G111" s="6"/>
      <c r="H111" s="6"/>
      <c r="I111" s="6"/>
      <c r="J111" s="6"/>
      <c r="K111" s="6"/>
      <c r="L111" s="6">
        <v>158.4113976940373</v>
      </c>
      <c r="M111" s="6">
        <v>408.82598143675801</v>
      </c>
      <c r="N111" s="6"/>
      <c r="O111">
        <v>3.3867895603179932E-2</v>
      </c>
      <c r="P111">
        <v>0.28487184643745422</v>
      </c>
      <c r="Q111" t="s">
        <v>307</v>
      </c>
      <c r="R111">
        <v>1.0625</v>
      </c>
      <c r="S111" s="6">
        <v>4132.0848244920844</v>
      </c>
      <c r="T111" s="6">
        <v>3422.4263715605098</v>
      </c>
      <c r="U111" s="6">
        <v>5414.4203278153054</v>
      </c>
      <c r="V111">
        <v>7571.4206999717026</v>
      </c>
      <c r="W111">
        <v>2642.8859814621292</v>
      </c>
      <c r="X111">
        <v>469.96540942513218</v>
      </c>
      <c r="Y111">
        <v>823.64564384424227</v>
      </c>
      <c r="Z111">
        <v>0</v>
      </c>
      <c r="AA111">
        <v>2394.9199515262599</v>
      </c>
      <c r="AB111">
        <v>4</v>
      </c>
      <c r="AC111" s="6">
        <v>58.4856398901887</v>
      </c>
      <c r="AD111" s="6">
        <v>21198</v>
      </c>
      <c r="AE111">
        <v>2117</v>
      </c>
      <c r="AF111">
        <v>2242</v>
      </c>
      <c r="AG111">
        <v>21073</v>
      </c>
      <c r="AH111" s="23">
        <v>80.095870971679602</v>
      </c>
      <c r="AI111" s="23">
        <v>83.306846618652301</v>
      </c>
      <c r="AJ111" s="23">
        <v>1.20331895351409</v>
      </c>
      <c r="AK111" s="23">
        <v>87.372955322265597</v>
      </c>
      <c r="AL111" s="23">
        <v>5.26942634582519</v>
      </c>
      <c r="AM111" s="23">
        <v>83.103645324707003</v>
      </c>
      <c r="AN111">
        <v>195.63333333327</v>
      </c>
      <c r="AO111">
        <v>41975.433333360001</v>
      </c>
      <c r="AP111">
        <v>21060.335454158299</v>
      </c>
      <c r="AQ111">
        <v>0</v>
      </c>
      <c r="AR111">
        <v>0</v>
      </c>
      <c r="AS111">
        <v>14.050383</v>
      </c>
    </row>
    <row r="112" spans="1:45" x14ac:dyDescent="0.3">
      <c r="A112" t="s">
        <v>312</v>
      </c>
      <c r="B112" s="6" t="s">
        <v>178</v>
      </c>
      <c r="C112" t="s">
        <v>179</v>
      </c>
      <c r="D112" t="s">
        <v>313</v>
      </c>
      <c r="E112">
        <v>338.58289760000002</v>
      </c>
      <c r="F112" s="6">
        <v>1.67</v>
      </c>
      <c r="G112" s="6">
        <v>1</v>
      </c>
      <c r="H112" s="6">
        <v>1.88</v>
      </c>
      <c r="I112" s="6">
        <v>1.03</v>
      </c>
      <c r="J112" s="6">
        <v>0.5</v>
      </c>
      <c r="K112" s="6">
        <v>1.88</v>
      </c>
      <c r="L112" s="6">
        <v>488</v>
      </c>
      <c r="M112" s="6">
        <v>797.88</v>
      </c>
      <c r="N112" s="6">
        <v>1.75</v>
      </c>
      <c r="O112">
        <v>3.397977352142334E-2</v>
      </c>
      <c r="P112">
        <v>0.29229822754859919</v>
      </c>
      <c r="Q112" t="s">
        <v>304</v>
      </c>
      <c r="R112">
        <v>1.0625</v>
      </c>
      <c r="S112" s="6">
        <v>4596.9462007038119</v>
      </c>
      <c r="T112" s="6">
        <v>3183.355222641645</v>
      </c>
      <c r="U112" s="6">
        <v>5699.8610459748797</v>
      </c>
      <c r="V112">
        <v>7140.4548684068168</v>
      </c>
      <c r="W112">
        <v>3118.4034658732148</v>
      </c>
      <c r="X112">
        <v>20.103901171685941</v>
      </c>
      <c r="Y112">
        <v>483.7090877503403</v>
      </c>
      <c r="Z112">
        <v>0</v>
      </c>
      <c r="AA112">
        <v>1979.6387243470199</v>
      </c>
      <c r="AB112">
        <v>4</v>
      </c>
      <c r="AC112" s="6">
        <v>53.091454121717788</v>
      </c>
      <c r="AD112" s="6">
        <v>23836</v>
      </c>
      <c r="AE112">
        <v>3703</v>
      </c>
      <c r="AF112">
        <v>4702</v>
      </c>
      <c r="AG112">
        <v>22837</v>
      </c>
      <c r="AH112" s="23">
        <v>68.531494140625</v>
      </c>
      <c r="AI112" s="23">
        <v>66.889480590820298</v>
      </c>
      <c r="AJ112" s="23">
        <v>1.42703068256378</v>
      </c>
      <c r="AK112" s="23">
        <v>69.371063232421804</v>
      </c>
      <c r="AL112" s="23">
        <v>3.90860795974731</v>
      </c>
      <c r="AM112" s="23">
        <v>66.247482299804602</v>
      </c>
      <c r="AN112">
        <v>195.63333333327</v>
      </c>
      <c r="AO112">
        <v>41975.433333360001</v>
      </c>
      <c r="AP112">
        <v>21060.335454158299</v>
      </c>
      <c r="AQ112">
        <v>0</v>
      </c>
      <c r="AR112">
        <v>0</v>
      </c>
      <c r="AS112">
        <v>14.050383</v>
      </c>
    </row>
    <row r="113" spans="1:45" x14ac:dyDescent="0.3">
      <c r="A113" t="s">
        <v>314</v>
      </c>
      <c r="B113" s="6" t="s">
        <v>183</v>
      </c>
      <c r="C113">
        <v>0</v>
      </c>
      <c r="D113">
        <v>0</v>
      </c>
      <c r="E113">
        <v>45.473543739999997</v>
      </c>
      <c r="F113" s="6"/>
      <c r="G113" s="6"/>
      <c r="H113" s="6"/>
      <c r="I113" s="6"/>
      <c r="J113" s="6"/>
      <c r="K113" s="6"/>
      <c r="L113" s="6">
        <v>16.370478138048199</v>
      </c>
      <c r="M113" s="6">
        <v>19.453205416582801</v>
      </c>
      <c r="N113" s="6"/>
      <c r="O113">
        <v>3.2038804143667221E-2</v>
      </c>
      <c r="P113">
        <v>0.30154132843017578</v>
      </c>
      <c r="Q113" t="s">
        <v>255</v>
      </c>
      <c r="R113">
        <v>1.0625</v>
      </c>
      <c r="S113" s="6">
        <v>5290.2921949837619</v>
      </c>
      <c r="T113" s="6">
        <v>1520.130849757049</v>
      </c>
      <c r="U113" s="6">
        <v>5689.9341099348994</v>
      </c>
      <c r="V113">
        <v>6634.3887544492436</v>
      </c>
      <c r="W113">
        <v>4676.3322529052612</v>
      </c>
      <c r="X113">
        <v>704.3051629083609</v>
      </c>
      <c r="Y113">
        <v>2046.2448085516189</v>
      </c>
      <c r="Z113">
        <v>0</v>
      </c>
      <c r="AA113">
        <v>233.67108004015901</v>
      </c>
      <c r="AB113">
        <v>4</v>
      </c>
      <c r="AC113" s="6">
        <v>51.919403363447238</v>
      </c>
      <c r="AD113" s="6">
        <v>33427</v>
      </c>
      <c r="AE113">
        <v>15494</v>
      </c>
      <c r="AF113">
        <v>14852</v>
      </c>
      <c r="AG113">
        <v>34069</v>
      </c>
      <c r="AH113" s="23">
        <v>72.975624084472599</v>
      </c>
      <c r="AI113" s="23">
        <v>58.798896789550703</v>
      </c>
      <c r="AJ113" s="23">
        <v>3.0036289691925</v>
      </c>
      <c r="AK113" s="23">
        <v>58.7218208312988</v>
      </c>
      <c r="AL113" s="23">
        <v>2.9265542030334402</v>
      </c>
      <c r="AM113" s="23">
        <v>56.190586090087798</v>
      </c>
      <c r="AN113">
        <v>195.63333333327</v>
      </c>
      <c r="AO113">
        <v>41975.433333360001</v>
      </c>
      <c r="AP113">
        <v>21060.335454158299</v>
      </c>
      <c r="AQ113">
        <v>0</v>
      </c>
      <c r="AR113">
        <v>0</v>
      </c>
      <c r="AS113">
        <v>6.7767369999999998</v>
      </c>
    </row>
    <row r="114" spans="1:45" x14ac:dyDescent="0.3">
      <c r="A114" t="s">
        <v>315</v>
      </c>
      <c r="B114" s="6" t="s">
        <v>178</v>
      </c>
      <c r="C114" t="s">
        <v>179</v>
      </c>
      <c r="D114" t="s">
        <v>316</v>
      </c>
      <c r="E114">
        <v>354.41187730000001</v>
      </c>
      <c r="F114" s="6">
        <v>2</v>
      </c>
      <c r="G114" s="6">
        <v>1</v>
      </c>
      <c r="H114" s="6">
        <v>2.5</v>
      </c>
      <c r="I114" s="6">
        <v>0.94</v>
      </c>
      <c r="J114" s="6">
        <v>0.66</v>
      </c>
      <c r="K114" s="6">
        <v>2</v>
      </c>
      <c r="L114" s="6">
        <v>202</v>
      </c>
      <c r="M114" s="6">
        <v>330.27</v>
      </c>
      <c r="N114" s="6">
        <v>3.75</v>
      </c>
      <c r="O114">
        <v>3.438851609826088E-2</v>
      </c>
      <c r="P114">
        <v>0.27901268005371088</v>
      </c>
      <c r="Q114" t="s">
        <v>255</v>
      </c>
      <c r="R114">
        <v>1.0625</v>
      </c>
      <c r="S114" s="6">
        <v>3298.534298367781</v>
      </c>
      <c r="T114" s="6">
        <v>2876.148482791737</v>
      </c>
      <c r="U114" s="6">
        <v>4102.6674286706248</v>
      </c>
      <c r="V114">
        <v>8583.1456636818511</v>
      </c>
      <c r="W114">
        <v>2698.2496893789598</v>
      </c>
      <c r="X114">
        <v>19.488604551212958</v>
      </c>
      <c r="Y114">
        <v>2074.1173252372901</v>
      </c>
      <c r="Z114">
        <v>0</v>
      </c>
      <c r="AA114">
        <v>2391.0220184941099</v>
      </c>
      <c r="AB114">
        <v>4</v>
      </c>
      <c r="AC114" s="6">
        <v>73.451719449434762</v>
      </c>
      <c r="AD114" s="6">
        <v>18560</v>
      </c>
      <c r="AE114">
        <v>2026</v>
      </c>
      <c r="AF114">
        <v>867</v>
      </c>
      <c r="AG114">
        <v>19719</v>
      </c>
      <c r="AH114" s="23">
        <v>91.491279602050696</v>
      </c>
      <c r="AI114" s="23">
        <v>97.680870056152301</v>
      </c>
      <c r="AJ114" s="23">
        <v>1.5192914009094201</v>
      </c>
      <c r="AK114" s="23">
        <v>103.978454589843</v>
      </c>
      <c r="AL114" s="23">
        <v>7.8168745040893501</v>
      </c>
      <c r="AM114" s="23">
        <v>96.924011230468693</v>
      </c>
      <c r="AN114">
        <v>195.63333333327</v>
      </c>
      <c r="AO114">
        <v>41975.433333360001</v>
      </c>
      <c r="AP114">
        <v>21060.335454158299</v>
      </c>
      <c r="AQ114">
        <v>0</v>
      </c>
      <c r="AR114">
        <v>0</v>
      </c>
      <c r="AS114">
        <v>14.050383</v>
      </c>
    </row>
    <row r="115" spans="1:45" x14ac:dyDescent="0.3">
      <c r="A115" t="s">
        <v>317</v>
      </c>
      <c r="B115" s="6" t="s">
        <v>183</v>
      </c>
      <c r="C115">
        <v>0</v>
      </c>
      <c r="D115">
        <v>0</v>
      </c>
      <c r="E115">
        <v>32.938423409999999</v>
      </c>
      <c r="F115" s="6"/>
      <c r="G115" s="6"/>
      <c r="H115" s="6"/>
      <c r="I115" s="6"/>
      <c r="J115" s="6"/>
      <c r="K115" s="6"/>
      <c r="L115" s="6">
        <v>11.857833378296339</v>
      </c>
      <c r="M115" s="6">
        <v>12.6205420979294</v>
      </c>
      <c r="N115" s="6"/>
      <c r="O115">
        <v>3.1741451472043991E-2</v>
      </c>
      <c r="P115">
        <v>0.30012023448944092</v>
      </c>
      <c r="Q115" t="s">
        <v>273</v>
      </c>
      <c r="R115">
        <v>1.0625</v>
      </c>
      <c r="S115" s="6">
        <v>5204.2804894204764</v>
      </c>
      <c r="T115" s="6">
        <v>1208.294946800396</v>
      </c>
      <c r="U115" s="6">
        <v>5523.3996036924109</v>
      </c>
      <c r="V115">
        <v>6771.6510767764976</v>
      </c>
      <c r="W115">
        <v>4807.3270592918589</v>
      </c>
      <c r="X115">
        <v>403.69420451015412</v>
      </c>
      <c r="Y115">
        <v>2325.2667456631461</v>
      </c>
      <c r="Z115">
        <v>0</v>
      </c>
      <c r="AA115">
        <v>184.08535949089199</v>
      </c>
      <c r="AB115">
        <v>4</v>
      </c>
      <c r="AC115" s="6">
        <v>49.282748557080623</v>
      </c>
      <c r="AD115" s="6">
        <v>32384</v>
      </c>
      <c r="AE115">
        <v>13096</v>
      </c>
      <c r="AF115">
        <v>13565</v>
      </c>
      <c r="AG115">
        <v>31915</v>
      </c>
      <c r="AH115" s="23">
        <v>72.975624084472599</v>
      </c>
      <c r="AI115" s="23">
        <v>64.554435729980398</v>
      </c>
      <c r="AJ115" s="23">
        <v>2.2346017360687198</v>
      </c>
      <c r="AK115" s="23">
        <v>65.805091857910099</v>
      </c>
      <c r="AL115" s="23">
        <v>3.4852545261382999</v>
      </c>
      <c r="AM115" s="23">
        <v>62.8328437805175</v>
      </c>
      <c r="AN115">
        <v>195.63333333327</v>
      </c>
      <c r="AO115">
        <v>41975.433333360001</v>
      </c>
      <c r="AP115">
        <v>21060.335454158299</v>
      </c>
      <c r="AQ115">
        <v>0</v>
      </c>
      <c r="AR115">
        <v>0</v>
      </c>
      <c r="AS115">
        <v>6.7767369999999998</v>
      </c>
    </row>
    <row r="116" spans="1:45" x14ac:dyDescent="0.3">
      <c r="A116" t="s">
        <v>318</v>
      </c>
      <c r="B116" s="6" t="s">
        <v>183</v>
      </c>
      <c r="C116">
        <v>0</v>
      </c>
      <c r="D116">
        <v>0</v>
      </c>
      <c r="E116">
        <v>32.966424379999999</v>
      </c>
      <c r="F116" s="6"/>
      <c r="G116" s="6"/>
      <c r="H116" s="6"/>
      <c r="I116" s="6"/>
      <c r="J116" s="6"/>
      <c r="K116" s="6"/>
      <c r="L116" s="6">
        <v>11.867917615324259</v>
      </c>
      <c r="M116" s="6">
        <v>12.634944476290601</v>
      </c>
      <c r="N116" s="6"/>
      <c r="O116">
        <v>3.1741451472043991E-2</v>
      </c>
      <c r="P116">
        <v>0.30012023448944092</v>
      </c>
      <c r="Q116" t="s">
        <v>273</v>
      </c>
      <c r="R116">
        <v>1.0625</v>
      </c>
      <c r="S116" s="6">
        <v>5194.6799527385856</v>
      </c>
      <c r="T116" s="6">
        <v>1201.972021513657</v>
      </c>
      <c r="U116" s="6">
        <v>5512.7088427071649</v>
      </c>
      <c r="V116">
        <v>6782.1151850963834</v>
      </c>
      <c r="W116">
        <v>4803.4579297528426</v>
      </c>
      <c r="X116">
        <v>399.9759032886538</v>
      </c>
      <c r="Y116">
        <v>2328.5635593091829</v>
      </c>
      <c r="Z116">
        <v>0</v>
      </c>
      <c r="AA116">
        <v>194.94557002921101</v>
      </c>
      <c r="AB116">
        <v>4</v>
      </c>
      <c r="AC116" s="6">
        <v>49.054721626581127</v>
      </c>
      <c r="AD116" s="6">
        <v>32267</v>
      </c>
      <c r="AE116">
        <v>13081</v>
      </c>
      <c r="AF116">
        <v>13484</v>
      </c>
      <c r="AG116">
        <v>31864</v>
      </c>
      <c r="AH116" s="23">
        <v>72.975624084472599</v>
      </c>
      <c r="AI116" s="23">
        <v>64.554435729980398</v>
      </c>
      <c r="AJ116" s="23">
        <v>2.2346017360687198</v>
      </c>
      <c r="AK116" s="23">
        <v>65.805091857910099</v>
      </c>
      <c r="AL116" s="23">
        <v>3.4852545261382999</v>
      </c>
      <c r="AM116" s="23">
        <v>62.8328437805175</v>
      </c>
      <c r="AN116">
        <v>195.63333333327</v>
      </c>
      <c r="AO116">
        <v>41975.433333360001</v>
      </c>
      <c r="AP116">
        <v>21060.335454158299</v>
      </c>
      <c r="AQ116">
        <v>0</v>
      </c>
      <c r="AR116">
        <v>0</v>
      </c>
      <c r="AS116">
        <v>6.7767369999999998</v>
      </c>
    </row>
    <row r="117" spans="1:45" x14ac:dyDescent="0.3">
      <c r="A117" t="s">
        <v>319</v>
      </c>
      <c r="B117" s="6" t="s">
        <v>183</v>
      </c>
      <c r="C117">
        <v>0</v>
      </c>
      <c r="D117">
        <v>0</v>
      </c>
      <c r="E117">
        <v>31.734401869999999</v>
      </c>
      <c r="F117" s="6"/>
      <c r="G117" s="6"/>
      <c r="H117" s="6"/>
      <c r="I117" s="6"/>
      <c r="J117" s="6"/>
      <c r="K117" s="6"/>
      <c r="L117" s="6">
        <v>11.424386494606731</v>
      </c>
      <c r="M117" s="6">
        <v>12.005477139939799</v>
      </c>
      <c r="N117" s="6"/>
      <c r="O117">
        <v>3.1741451472043991E-2</v>
      </c>
      <c r="P117">
        <v>0.30012023448944092</v>
      </c>
      <c r="Q117" t="s">
        <v>273</v>
      </c>
      <c r="R117">
        <v>1.0625</v>
      </c>
      <c r="S117" s="6">
        <v>5165.0356820156476</v>
      </c>
      <c r="T117" s="6">
        <v>1243.376479426764</v>
      </c>
      <c r="U117" s="6">
        <v>5496.9592606583501</v>
      </c>
      <c r="V117">
        <v>6802.2594911490869</v>
      </c>
      <c r="W117">
        <v>4751.8034095731</v>
      </c>
      <c r="X117">
        <v>449.39438933447309</v>
      </c>
      <c r="Y117">
        <v>2279.2328083270759</v>
      </c>
      <c r="Z117">
        <v>0</v>
      </c>
      <c r="AA117">
        <v>212.45566676568299</v>
      </c>
      <c r="AB117">
        <v>4</v>
      </c>
      <c r="AC117" s="6">
        <v>48.591948754568847</v>
      </c>
      <c r="AD117" s="6">
        <v>31834</v>
      </c>
      <c r="AE117">
        <v>12692</v>
      </c>
      <c r="AF117">
        <v>13096</v>
      </c>
      <c r="AG117">
        <v>31430</v>
      </c>
      <c r="AH117" s="23">
        <v>72.975624084472599</v>
      </c>
      <c r="AI117" s="23">
        <v>64.554435729980398</v>
      </c>
      <c r="AJ117" s="23">
        <v>2.2346017360687198</v>
      </c>
      <c r="AK117" s="23">
        <v>65.805091857910099</v>
      </c>
      <c r="AL117" s="23">
        <v>3.4852545261382999</v>
      </c>
      <c r="AM117" s="23">
        <v>62.8328437805175</v>
      </c>
      <c r="AN117">
        <v>195.63333333327</v>
      </c>
      <c r="AO117">
        <v>41975.433333360001</v>
      </c>
      <c r="AP117">
        <v>21060.335454158299</v>
      </c>
      <c r="AQ117">
        <v>0</v>
      </c>
      <c r="AR117">
        <v>0</v>
      </c>
      <c r="AS117">
        <v>6.7767369999999998</v>
      </c>
    </row>
    <row r="118" spans="1:45" x14ac:dyDescent="0.3">
      <c r="A118" t="s">
        <v>320</v>
      </c>
      <c r="B118" s="6" t="s">
        <v>183</v>
      </c>
      <c r="C118">
        <v>0</v>
      </c>
      <c r="D118">
        <v>0</v>
      </c>
      <c r="E118">
        <v>48.684265910000001</v>
      </c>
      <c r="F118" s="6"/>
      <c r="G118" s="6"/>
      <c r="H118" s="6"/>
      <c r="I118" s="6"/>
      <c r="J118" s="6"/>
      <c r="K118" s="6"/>
      <c r="L118" s="6">
        <v>17.52633572950959</v>
      </c>
      <c r="M118" s="6">
        <v>21.317949303553899</v>
      </c>
      <c r="N118" s="6"/>
      <c r="O118">
        <v>3.1741451472043991E-2</v>
      </c>
      <c r="P118">
        <v>0.3019925057888031</v>
      </c>
      <c r="Q118" t="s">
        <v>273</v>
      </c>
      <c r="R118">
        <v>1.0625</v>
      </c>
      <c r="S118" s="6">
        <v>5283.353467989823</v>
      </c>
      <c r="T118" s="6">
        <v>1188.7269246730441</v>
      </c>
      <c r="U118" s="6">
        <v>5590.2994608356803</v>
      </c>
      <c r="V118">
        <v>6700.8330696900966</v>
      </c>
      <c r="W118">
        <v>4888.3045593713341</v>
      </c>
      <c r="X118">
        <v>368.29625958174478</v>
      </c>
      <c r="Y118">
        <v>2373.2298604479452</v>
      </c>
      <c r="Z118">
        <v>0</v>
      </c>
      <c r="AA118">
        <v>135.87118011170199</v>
      </c>
      <c r="AB118">
        <v>4</v>
      </c>
      <c r="AC118" s="6">
        <v>51.493775403321742</v>
      </c>
      <c r="AD118" s="6">
        <v>34849</v>
      </c>
      <c r="AE118">
        <v>16171</v>
      </c>
      <c r="AF118">
        <v>15828</v>
      </c>
      <c r="AG118">
        <v>35192</v>
      </c>
      <c r="AH118" s="23">
        <v>72.975624084472599</v>
      </c>
      <c r="AI118" s="23">
        <v>64.554435729980398</v>
      </c>
      <c r="AJ118" s="23">
        <v>2.2346017360687198</v>
      </c>
      <c r="AK118" s="23">
        <v>65.805091857910099</v>
      </c>
      <c r="AL118" s="23">
        <v>3.4852545261382999</v>
      </c>
      <c r="AM118" s="23">
        <v>62.8328437805175</v>
      </c>
      <c r="AN118">
        <v>195.63333333327</v>
      </c>
      <c r="AO118">
        <v>41975.433333360001</v>
      </c>
      <c r="AP118">
        <v>21060.335454158299</v>
      </c>
      <c r="AQ118">
        <v>0</v>
      </c>
      <c r="AR118">
        <v>0</v>
      </c>
      <c r="AS118">
        <v>6.7767369999999998</v>
      </c>
    </row>
    <row r="119" spans="1:45" x14ac:dyDescent="0.3">
      <c r="A119" t="s">
        <v>321</v>
      </c>
      <c r="B119" s="6" t="s">
        <v>183</v>
      </c>
      <c r="C119">
        <v>0</v>
      </c>
      <c r="D119">
        <v>0</v>
      </c>
      <c r="E119">
        <v>140.79880230000001</v>
      </c>
      <c r="F119" s="6"/>
      <c r="G119" s="6"/>
      <c r="H119" s="6"/>
      <c r="I119" s="6"/>
      <c r="J119" s="6"/>
      <c r="K119" s="6"/>
      <c r="L119" s="6">
        <v>50.687564381947738</v>
      </c>
      <c r="M119" s="6">
        <v>88.623986148096094</v>
      </c>
      <c r="N119" s="6"/>
      <c r="O119">
        <v>3.3873297274112701E-2</v>
      </c>
      <c r="P119">
        <v>0.29180783033370972</v>
      </c>
      <c r="Q119" t="s">
        <v>255</v>
      </c>
      <c r="R119">
        <v>1.0625</v>
      </c>
      <c r="S119" s="6">
        <v>4637.8703431710273</v>
      </c>
      <c r="T119" s="6">
        <v>2774.529642062083</v>
      </c>
      <c r="U119" s="6">
        <v>5420.0019628857708</v>
      </c>
      <c r="V119">
        <v>7265.8190976918704</v>
      </c>
      <c r="W119">
        <v>3273.5222835260452</v>
      </c>
      <c r="X119">
        <v>387.40885987620948</v>
      </c>
      <c r="Y119">
        <v>867.13961052313493</v>
      </c>
      <c r="Z119">
        <v>0</v>
      </c>
      <c r="AA119">
        <v>1704.7805285157599</v>
      </c>
      <c r="AB119">
        <v>4</v>
      </c>
      <c r="AC119" s="6">
        <v>54.248944418334212</v>
      </c>
      <c r="AD119" s="6">
        <v>23330</v>
      </c>
      <c r="AE119">
        <v>3232</v>
      </c>
      <c r="AF119">
        <v>4414</v>
      </c>
      <c r="AG119">
        <v>22148</v>
      </c>
      <c r="AH119" s="23">
        <v>80.095870971679602</v>
      </c>
      <c r="AI119" s="23">
        <v>75.843215942382798</v>
      </c>
      <c r="AJ119" s="23">
        <v>1.2869397401809599</v>
      </c>
      <c r="AK119" s="23">
        <v>78.973663330078097</v>
      </c>
      <c r="AL119" s="23">
        <v>4.4173879623412997</v>
      </c>
      <c r="AM119" s="23">
        <v>75.447196960449205</v>
      </c>
      <c r="AN119">
        <v>195.63333333327</v>
      </c>
      <c r="AO119">
        <v>41975.433333360001</v>
      </c>
      <c r="AP119">
        <v>21060.335454158299</v>
      </c>
      <c r="AQ119">
        <v>0</v>
      </c>
      <c r="AR119">
        <v>0</v>
      </c>
      <c r="AS119">
        <v>14.050383</v>
      </c>
    </row>
    <row r="120" spans="1:45" x14ac:dyDescent="0.3">
      <c r="A120" t="s">
        <v>322</v>
      </c>
      <c r="B120" s="6" t="s">
        <v>183</v>
      </c>
      <c r="C120">
        <v>0</v>
      </c>
      <c r="D120">
        <v>0</v>
      </c>
      <c r="E120">
        <v>21.583738350000001</v>
      </c>
      <c r="F120" s="6"/>
      <c r="G120" s="6"/>
      <c r="H120" s="6"/>
      <c r="I120" s="6"/>
      <c r="J120" s="6"/>
      <c r="K120" s="6"/>
      <c r="L120" s="6">
        <v>7.7701485090027536</v>
      </c>
      <c r="M120" s="6">
        <v>7.1577093357325801</v>
      </c>
      <c r="N120" s="6"/>
      <c r="O120">
        <v>3.192264586687088E-2</v>
      </c>
      <c r="P120">
        <v>0.29861491918563843</v>
      </c>
      <c r="Q120" t="s">
        <v>273</v>
      </c>
      <c r="R120">
        <v>1.0625</v>
      </c>
      <c r="S120" s="6">
        <v>5061.9816979307534</v>
      </c>
      <c r="T120" s="6">
        <v>1407.810196647951</v>
      </c>
      <c r="U120" s="6">
        <v>5447.0636469199981</v>
      </c>
      <c r="V120">
        <v>6873.0059635958796</v>
      </c>
      <c r="W120">
        <v>4560.8232214375184</v>
      </c>
      <c r="X120">
        <v>641.02798844009214</v>
      </c>
      <c r="Y120">
        <v>2094.9933331692778</v>
      </c>
      <c r="Z120">
        <v>0</v>
      </c>
      <c r="AA120">
        <v>347.44970538027701</v>
      </c>
      <c r="AB120">
        <v>4</v>
      </c>
      <c r="AC120" s="6">
        <v>49.53921422098756</v>
      </c>
      <c r="AD120" s="6">
        <v>29774</v>
      </c>
      <c r="AE120">
        <v>9590</v>
      </c>
      <c r="AF120">
        <v>10939</v>
      </c>
      <c r="AG120">
        <v>28425</v>
      </c>
      <c r="AH120" s="23">
        <v>72.975624084472599</v>
      </c>
      <c r="AI120" s="23">
        <v>64.554435729980398</v>
      </c>
      <c r="AJ120" s="23">
        <v>2.2346017360687198</v>
      </c>
      <c r="AK120" s="23">
        <v>65.805091857910099</v>
      </c>
      <c r="AL120" s="23">
        <v>3.4852545261382999</v>
      </c>
      <c r="AM120" s="23">
        <v>62.8328437805175</v>
      </c>
      <c r="AN120">
        <v>195.63333333327</v>
      </c>
      <c r="AO120">
        <v>41975.433333360001</v>
      </c>
      <c r="AP120">
        <v>21060.335454158299</v>
      </c>
      <c r="AQ120">
        <v>0</v>
      </c>
      <c r="AR120">
        <v>0</v>
      </c>
      <c r="AS120">
        <v>6.7767369999999998</v>
      </c>
    </row>
    <row r="121" spans="1:45" x14ac:dyDescent="0.3">
      <c r="A121" t="s">
        <v>323</v>
      </c>
      <c r="B121" s="6" t="s">
        <v>183</v>
      </c>
      <c r="C121">
        <v>0</v>
      </c>
      <c r="D121">
        <v>0</v>
      </c>
      <c r="E121">
        <v>24.848879719999999</v>
      </c>
      <c r="F121" s="6"/>
      <c r="G121" s="6"/>
      <c r="H121" s="6"/>
      <c r="I121" s="6"/>
      <c r="J121" s="6"/>
      <c r="K121" s="6"/>
      <c r="L121" s="6">
        <v>8.9456016521388673</v>
      </c>
      <c r="M121" s="6">
        <v>8.6468829585698703</v>
      </c>
      <c r="N121" s="6"/>
      <c r="O121">
        <v>3.192264586687088E-2</v>
      </c>
      <c r="P121">
        <v>0.30095139145851141</v>
      </c>
      <c r="Q121" t="s">
        <v>273</v>
      </c>
      <c r="R121">
        <v>1.0625</v>
      </c>
      <c r="S121" s="6">
        <v>5163.8596272062223</v>
      </c>
      <c r="T121" s="6">
        <v>1400.992596941953</v>
      </c>
      <c r="U121" s="6">
        <v>5540.6325386291364</v>
      </c>
      <c r="V121">
        <v>6774.88091162003</v>
      </c>
      <c r="W121">
        <v>4646.5249617554437</v>
      </c>
      <c r="X121">
        <v>605.98502656559515</v>
      </c>
      <c r="Y121">
        <v>2122.606943408648</v>
      </c>
      <c r="Z121">
        <v>0</v>
      </c>
      <c r="AA121">
        <v>251.588736782285</v>
      </c>
      <c r="AB121">
        <v>4</v>
      </c>
      <c r="AC121" s="6">
        <v>50.206148599243008</v>
      </c>
      <c r="AD121" s="6">
        <v>31948</v>
      </c>
      <c r="AE121">
        <v>13187</v>
      </c>
      <c r="AF121">
        <v>13319</v>
      </c>
      <c r="AG121">
        <v>31816</v>
      </c>
      <c r="AH121" s="23">
        <v>72.975624084472599</v>
      </c>
      <c r="AI121" s="23">
        <v>64.554435729980398</v>
      </c>
      <c r="AJ121" s="23">
        <v>2.2346017360687198</v>
      </c>
      <c r="AK121" s="23">
        <v>65.805091857910099</v>
      </c>
      <c r="AL121" s="23">
        <v>3.4852545261382999</v>
      </c>
      <c r="AM121" s="23">
        <v>62.8328437805175</v>
      </c>
      <c r="AN121">
        <v>195.63333333327</v>
      </c>
      <c r="AO121">
        <v>41975.433333360001</v>
      </c>
      <c r="AP121">
        <v>21060.335454158299</v>
      </c>
      <c r="AQ121">
        <v>0</v>
      </c>
      <c r="AR121">
        <v>0</v>
      </c>
      <c r="AS121">
        <v>6.7767369999999998</v>
      </c>
    </row>
    <row r="122" spans="1:45" x14ac:dyDescent="0.3">
      <c r="A122" t="s">
        <v>324</v>
      </c>
      <c r="B122" s="6" t="s">
        <v>183</v>
      </c>
      <c r="C122">
        <v>0</v>
      </c>
      <c r="D122">
        <v>0</v>
      </c>
      <c r="E122">
        <v>57.450434049999998</v>
      </c>
      <c r="F122" s="6"/>
      <c r="G122" s="6"/>
      <c r="H122" s="6"/>
      <c r="I122" s="6"/>
      <c r="J122" s="6"/>
      <c r="K122" s="6"/>
      <c r="L122" s="6">
        <v>20.68215630839579</v>
      </c>
      <c r="M122" s="6">
        <v>26.620729153996798</v>
      </c>
      <c r="N122" s="6"/>
      <c r="O122">
        <v>3.1291309744119637E-2</v>
      </c>
      <c r="P122">
        <v>0.30286040902137762</v>
      </c>
      <c r="Q122" t="s">
        <v>273</v>
      </c>
      <c r="R122">
        <v>1.0625</v>
      </c>
      <c r="S122" s="6">
        <v>5341.6786324890054</v>
      </c>
      <c r="T122" s="6">
        <v>1220.665952631374</v>
      </c>
      <c r="U122" s="6">
        <v>5651.9730429054134</v>
      </c>
      <c r="V122">
        <v>6639.5690211005431</v>
      </c>
      <c r="W122">
        <v>4920.1432237624304</v>
      </c>
      <c r="X122">
        <v>396.09172601801879</v>
      </c>
      <c r="Y122">
        <v>2367.4961440842558</v>
      </c>
      <c r="Z122">
        <v>0</v>
      </c>
      <c r="AA122">
        <v>80.343679080715205</v>
      </c>
      <c r="AB122">
        <v>4</v>
      </c>
      <c r="AC122" s="6">
        <v>53.205024647533193</v>
      </c>
      <c r="AD122" s="6">
        <v>35292</v>
      </c>
      <c r="AE122">
        <v>16630</v>
      </c>
      <c r="AF122">
        <v>16252</v>
      </c>
      <c r="AG122">
        <v>35670</v>
      </c>
      <c r="AH122" s="23">
        <v>72.975624084472599</v>
      </c>
      <c r="AI122" s="23">
        <v>61.316047668457003</v>
      </c>
      <c r="AJ122" s="23">
        <v>3.8924424648284899</v>
      </c>
      <c r="AK122" s="23">
        <v>60.996021270751903</v>
      </c>
      <c r="AL122" s="23">
        <v>3.5724184513092001</v>
      </c>
      <c r="AM122" s="23">
        <v>57.831813812255803</v>
      </c>
      <c r="AN122">
        <v>195.63333333327</v>
      </c>
      <c r="AO122">
        <v>41975.433333360001</v>
      </c>
      <c r="AP122">
        <v>21060.335454158299</v>
      </c>
      <c r="AQ122">
        <v>0</v>
      </c>
      <c r="AR122">
        <v>0</v>
      </c>
      <c r="AS122">
        <v>6.7767369999999998</v>
      </c>
    </row>
    <row r="123" spans="1:45" x14ac:dyDescent="0.3">
      <c r="A123" t="s">
        <v>325</v>
      </c>
      <c r="B123" s="6" t="s">
        <v>183</v>
      </c>
      <c r="C123">
        <v>0</v>
      </c>
      <c r="D123">
        <v>0</v>
      </c>
      <c r="E123">
        <v>29.386613919999999</v>
      </c>
      <c r="F123" s="6"/>
      <c r="G123" s="6"/>
      <c r="H123" s="6"/>
      <c r="I123" s="6"/>
      <c r="J123" s="6"/>
      <c r="K123" s="6"/>
      <c r="L123" s="6">
        <v>10.57918102950789</v>
      </c>
      <c r="M123" s="6">
        <v>10.829099753561399</v>
      </c>
      <c r="N123" s="6"/>
      <c r="O123">
        <v>3.1797077506780617E-2</v>
      </c>
      <c r="P123">
        <v>0.30286040902137762</v>
      </c>
      <c r="Q123" t="s">
        <v>273</v>
      </c>
      <c r="R123">
        <v>1.0625</v>
      </c>
      <c r="S123" s="6">
        <v>5412.3386498695809</v>
      </c>
      <c r="T123" s="6">
        <v>1226.839935233485</v>
      </c>
      <c r="U123" s="6">
        <v>5692.8202941701911</v>
      </c>
      <c r="V123">
        <v>6572.9787249946949</v>
      </c>
      <c r="W123">
        <v>4982.6903438493491</v>
      </c>
      <c r="X123">
        <v>404.60550690347338</v>
      </c>
      <c r="Y123">
        <v>2398.1862757936028</v>
      </c>
      <c r="Z123">
        <v>0</v>
      </c>
      <c r="AA123">
        <v>39.289770556336997</v>
      </c>
      <c r="AB123">
        <v>4</v>
      </c>
      <c r="AC123" s="6">
        <v>55.647996356007518</v>
      </c>
      <c r="AD123" s="6">
        <v>36815</v>
      </c>
      <c r="AE123">
        <v>19177</v>
      </c>
      <c r="AF123">
        <v>17767</v>
      </c>
      <c r="AG123">
        <v>38225</v>
      </c>
      <c r="AH123" s="23">
        <v>72.975624084472599</v>
      </c>
      <c r="AI123" s="23">
        <v>61.316047668457003</v>
      </c>
      <c r="AJ123" s="23">
        <v>3.8924424648284899</v>
      </c>
      <c r="AK123" s="23">
        <v>60.996021270751903</v>
      </c>
      <c r="AL123" s="23">
        <v>3.5724184513092001</v>
      </c>
      <c r="AM123" s="23">
        <v>57.831813812255803</v>
      </c>
      <c r="AN123">
        <v>195.63333333327</v>
      </c>
      <c r="AO123">
        <v>41975.433333360001</v>
      </c>
      <c r="AP123">
        <v>21060.335454158299</v>
      </c>
      <c r="AQ123">
        <v>0</v>
      </c>
      <c r="AR123">
        <v>0</v>
      </c>
      <c r="AS123">
        <v>6.7767369999999998</v>
      </c>
    </row>
    <row r="124" spans="1:45" x14ac:dyDescent="0.3">
      <c r="A124" t="s">
        <v>326</v>
      </c>
      <c r="B124" s="6" t="s">
        <v>183</v>
      </c>
      <c r="C124">
        <v>0</v>
      </c>
      <c r="D124">
        <v>0</v>
      </c>
      <c r="E124">
        <v>174.61147</v>
      </c>
      <c r="F124" s="6"/>
      <c r="G124" s="6"/>
      <c r="H124" s="6"/>
      <c r="I124" s="6"/>
      <c r="J124" s="6"/>
      <c r="K124" s="6"/>
      <c r="L124" s="6">
        <v>62.86012599036097</v>
      </c>
      <c r="M124" s="6">
        <v>118.29465159974799</v>
      </c>
      <c r="N124" s="6"/>
      <c r="O124">
        <v>3.0747069045901299E-2</v>
      </c>
      <c r="P124">
        <v>0.30441024899482733</v>
      </c>
      <c r="Q124" t="s">
        <v>273</v>
      </c>
      <c r="R124">
        <v>2.0625</v>
      </c>
      <c r="S124" s="6">
        <v>5542.149181802467</v>
      </c>
      <c r="T124" s="6">
        <v>1033.014492510531</v>
      </c>
      <c r="U124" s="6">
        <v>5585.9121396542732</v>
      </c>
      <c r="V124">
        <v>6505.1649932965429</v>
      </c>
      <c r="W124">
        <v>5242.5182697405553</v>
      </c>
      <c r="X124">
        <v>298.38816987683452</v>
      </c>
      <c r="Y124">
        <v>2680.5317931806421</v>
      </c>
      <c r="Z124">
        <v>0</v>
      </c>
      <c r="AA124">
        <v>134.80502935765699</v>
      </c>
      <c r="AB124">
        <v>4</v>
      </c>
      <c r="AC124" s="6">
        <v>61.549978929703833</v>
      </c>
      <c r="AD124" s="6">
        <v>40066</v>
      </c>
      <c r="AE124">
        <v>24450</v>
      </c>
      <c r="AF124">
        <v>21477</v>
      </c>
      <c r="AG124">
        <v>43039</v>
      </c>
      <c r="AH124" s="23">
        <v>72.975624084472599</v>
      </c>
      <c r="AI124" s="23">
        <v>61.316047668457003</v>
      </c>
      <c r="AJ124" s="23">
        <v>3.8924424648284899</v>
      </c>
      <c r="AK124" s="23">
        <v>60.996021270751903</v>
      </c>
      <c r="AL124" s="23">
        <v>3.5724184513092001</v>
      </c>
      <c r="AM124" s="23">
        <v>57.831813812255803</v>
      </c>
      <c r="AN124">
        <v>195.63333333327</v>
      </c>
      <c r="AO124">
        <v>41975.433333360001</v>
      </c>
      <c r="AP124">
        <v>21060.335454158299</v>
      </c>
      <c r="AQ124">
        <v>0</v>
      </c>
      <c r="AR124">
        <v>0</v>
      </c>
      <c r="AS124">
        <v>6.7767369999999998</v>
      </c>
    </row>
    <row r="125" spans="1:45" x14ac:dyDescent="0.3">
      <c r="A125" t="s">
        <v>327</v>
      </c>
      <c r="B125" s="6" t="s">
        <v>183</v>
      </c>
      <c r="C125">
        <v>0</v>
      </c>
      <c r="D125">
        <v>0</v>
      </c>
      <c r="E125">
        <v>32.688326070000002</v>
      </c>
      <c r="F125" s="6"/>
      <c r="G125" s="6"/>
      <c r="H125" s="6"/>
      <c r="I125" s="6"/>
      <c r="J125" s="6"/>
      <c r="K125" s="6"/>
      <c r="L125" s="6">
        <v>11.767798710912469</v>
      </c>
      <c r="M125" s="6">
        <v>12.492139692694799</v>
      </c>
      <c r="N125" s="6"/>
      <c r="O125">
        <v>3.0639501288533211E-2</v>
      </c>
      <c r="P125">
        <v>0.3056185245513916</v>
      </c>
      <c r="Q125" t="s">
        <v>273</v>
      </c>
      <c r="R125">
        <v>2.0625</v>
      </c>
      <c r="S125" s="6">
        <v>5718.4722869731731</v>
      </c>
      <c r="T125" s="6">
        <v>978.89050793555316</v>
      </c>
      <c r="U125" s="6">
        <v>5431.849776900267</v>
      </c>
      <c r="V125">
        <v>6379.4654278042644</v>
      </c>
      <c r="W125">
        <v>5483.2051736320282</v>
      </c>
      <c r="X125">
        <v>420.281582542884</v>
      </c>
      <c r="Y125">
        <v>2900.087780419417</v>
      </c>
      <c r="Z125">
        <v>0</v>
      </c>
      <c r="AA125">
        <v>143.14281096431699</v>
      </c>
      <c r="AB125">
        <v>4</v>
      </c>
      <c r="AC125" s="6">
        <v>68.243960963479338</v>
      </c>
      <c r="AD125" s="6">
        <v>45489</v>
      </c>
      <c r="AE125">
        <v>33612</v>
      </c>
      <c r="AF125">
        <v>26771</v>
      </c>
      <c r="AG125">
        <v>52330</v>
      </c>
      <c r="AH125" s="23">
        <v>88.1112060546875</v>
      </c>
      <c r="AI125" s="23">
        <v>61.088859558105398</v>
      </c>
      <c r="AJ125" s="23">
        <v>7.3156633377075098</v>
      </c>
      <c r="AK125" s="23">
        <v>57.716304779052699</v>
      </c>
      <c r="AL125" s="23">
        <v>3.9431085586547798</v>
      </c>
      <c r="AM125" s="23">
        <v>54.112663269042898</v>
      </c>
      <c r="AN125">
        <v>195.63333333327</v>
      </c>
      <c r="AO125">
        <v>41975.433333360001</v>
      </c>
      <c r="AP125">
        <v>21060.335454158299</v>
      </c>
      <c r="AQ125">
        <v>0</v>
      </c>
      <c r="AR125">
        <v>2.6</v>
      </c>
      <c r="AS125">
        <v>6.7767369999999998</v>
      </c>
    </row>
    <row r="126" spans="1:45" x14ac:dyDescent="0.3">
      <c r="A126" t="s">
        <v>328</v>
      </c>
      <c r="B126" s="6" t="s">
        <v>183</v>
      </c>
      <c r="C126">
        <v>0</v>
      </c>
      <c r="D126">
        <v>0</v>
      </c>
      <c r="E126">
        <v>25.425457640000001</v>
      </c>
      <c r="F126" s="6"/>
      <c r="G126" s="6"/>
      <c r="H126" s="6"/>
      <c r="I126" s="6"/>
      <c r="J126" s="6"/>
      <c r="K126" s="6"/>
      <c r="L126" s="6">
        <v>9.1531673141196368</v>
      </c>
      <c r="M126" s="6">
        <v>8.9171359772829497</v>
      </c>
      <c r="N126" s="6"/>
      <c r="O126">
        <v>3.3716104924678802E-2</v>
      </c>
      <c r="P126">
        <v>0.28187677264213562</v>
      </c>
      <c r="Q126" t="s">
        <v>200</v>
      </c>
      <c r="R126">
        <v>1.0625</v>
      </c>
      <c r="S126" s="6">
        <v>3555.5461729684171</v>
      </c>
      <c r="T126" s="6">
        <v>3511.8749523266879</v>
      </c>
      <c r="U126" s="6">
        <v>5843.499435032998</v>
      </c>
      <c r="V126">
        <v>7627.0442069245328</v>
      </c>
      <c r="W126">
        <v>2190.5523483598981</v>
      </c>
      <c r="X126">
        <v>1174.02587587572</v>
      </c>
      <c r="Y126">
        <v>1188.2344696423129</v>
      </c>
      <c r="Z126">
        <v>0</v>
      </c>
      <c r="AA126">
        <v>3157.6908186107298</v>
      </c>
      <c r="AB126">
        <v>4</v>
      </c>
      <c r="AC126" s="6">
        <v>62.067095264910563</v>
      </c>
      <c r="AD126" s="6">
        <v>20101</v>
      </c>
      <c r="AE126">
        <v>1936</v>
      </c>
      <c r="AF126">
        <v>1459</v>
      </c>
      <c r="AG126">
        <v>20578</v>
      </c>
      <c r="AH126" s="23">
        <v>79.5914306640625</v>
      </c>
      <c r="AI126" s="23">
        <v>90.105171203613196</v>
      </c>
      <c r="AJ126" s="23">
        <v>1.2362768650054901</v>
      </c>
      <c r="AK126" s="23">
        <v>94.406486511230398</v>
      </c>
      <c r="AL126" s="23">
        <v>5.5375885963439897</v>
      </c>
      <c r="AM126" s="23">
        <v>89.939262390136705</v>
      </c>
      <c r="AN126">
        <v>88.500000000029999</v>
      </c>
      <c r="AO126">
        <v>18086.366666670001</v>
      </c>
      <c r="AP126">
        <v>9059.6447707080006</v>
      </c>
      <c r="AQ126">
        <v>0</v>
      </c>
      <c r="AR126">
        <v>0</v>
      </c>
      <c r="AS126">
        <v>14.050383</v>
      </c>
    </row>
    <row r="127" spans="1:45" x14ac:dyDescent="0.3">
      <c r="A127" t="s">
        <v>329</v>
      </c>
      <c r="B127" s="6" t="s">
        <v>183</v>
      </c>
      <c r="C127">
        <v>0</v>
      </c>
      <c r="D127">
        <v>0</v>
      </c>
      <c r="E127">
        <v>355.58810579999999</v>
      </c>
      <c r="F127" s="6"/>
      <c r="G127" s="6"/>
      <c r="H127" s="6"/>
      <c r="I127" s="6"/>
      <c r="J127" s="6"/>
      <c r="K127" s="6"/>
      <c r="L127" s="6">
        <v>128.01171850478269</v>
      </c>
      <c r="M127" s="6">
        <v>307.17226513494097</v>
      </c>
      <c r="N127" s="6"/>
      <c r="O127">
        <v>3.3153682947158807E-2</v>
      </c>
      <c r="P127">
        <v>0.30160742998123169</v>
      </c>
      <c r="Q127" t="s">
        <v>273</v>
      </c>
      <c r="R127">
        <v>1.0625</v>
      </c>
      <c r="S127" s="6">
        <v>5713.9853632173108</v>
      </c>
      <c r="T127" s="6">
        <v>3669.1756902074808</v>
      </c>
      <c r="U127" s="6">
        <v>5118.607471146488</v>
      </c>
      <c r="V127">
        <v>5663.6632419218358</v>
      </c>
      <c r="W127">
        <v>4350.9966437695739</v>
      </c>
      <c r="X127">
        <v>785.88633438141994</v>
      </c>
      <c r="Y127">
        <v>1093.8245101600501</v>
      </c>
      <c r="Z127">
        <v>0</v>
      </c>
      <c r="AA127">
        <v>1315.1220006278299</v>
      </c>
      <c r="AB127">
        <v>4</v>
      </c>
      <c r="AC127" s="6">
        <v>39.404611637976409</v>
      </c>
      <c r="AD127" s="6">
        <v>53338</v>
      </c>
      <c r="AE127">
        <v>47989</v>
      </c>
      <c r="AF127">
        <v>35219</v>
      </c>
      <c r="AG127">
        <v>66108</v>
      </c>
      <c r="AH127" s="23">
        <v>71.388626098632798</v>
      </c>
      <c r="AI127" s="23">
        <v>50.531856536865199</v>
      </c>
      <c r="AJ127" s="23">
        <v>3.08585453033447</v>
      </c>
      <c r="AK127" s="23">
        <v>50.750564575195298</v>
      </c>
      <c r="AL127" s="23">
        <v>3.3045639991760201</v>
      </c>
      <c r="AM127" s="23">
        <v>47.886501312255803</v>
      </c>
      <c r="AN127">
        <v>195.63333333327</v>
      </c>
      <c r="AO127">
        <v>41975.433333360001</v>
      </c>
      <c r="AP127">
        <v>21060.335454158299</v>
      </c>
      <c r="AQ127">
        <v>0</v>
      </c>
      <c r="AR127">
        <v>0</v>
      </c>
      <c r="AS127">
        <v>12.599992</v>
      </c>
    </row>
    <row r="128" spans="1:45" x14ac:dyDescent="0.3">
      <c r="A128" t="s">
        <v>330</v>
      </c>
      <c r="B128" s="6" t="s">
        <v>183</v>
      </c>
      <c r="C128">
        <v>0</v>
      </c>
      <c r="D128">
        <v>0</v>
      </c>
      <c r="E128">
        <v>26.427724779999998</v>
      </c>
      <c r="F128" s="6"/>
      <c r="G128" s="6"/>
      <c r="H128" s="6"/>
      <c r="I128" s="6"/>
      <c r="J128" s="6"/>
      <c r="K128" s="6"/>
      <c r="L128" s="6">
        <v>9.513980923332273</v>
      </c>
      <c r="M128" s="6">
        <v>9.3919053355078397</v>
      </c>
      <c r="N128" s="6"/>
      <c r="O128">
        <v>3.1931836158037193E-2</v>
      </c>
      <c r="P128">
        <v>0.30723574757575989</v>
      </c>
      <c r="Q128" t="s">
        <v>255</v>
      </c>
      <c r="R128">
        <v>1.0625</v>
      </c>
      <c r="S128" s="6">
        <v>7034.4741244023298</v>
      </c>
      <c r="T128" s="6">
        <v>3010.7687034014639</v>
      </c>
      <c r="U128" s="6">
        <v>4097.5718203081224</v>
      </c>
      <c r="V128">
        <v>4839.1229990728689</v>
      </c>
      <c r="W128">
        <v>5736.0938053434293</v>
      </c>
      <c r="X128">
        <v>2268.7454397134329</v>
      </c>
      <c r="Y128">
        <v>2460.838581429568</v>
      </c>
      <c r="Z128">
        <v>0</v>
      </c>
      <c r="AA128">
        <v>17.770367892846</v>
      </c>
      <c r="AB128">
        <v>4</v>
      </c>
      <c r="AC128" s="6">
        <v>88.160087230957487</v>
      </c>
      <c r="AD128" s="6">
        <v>101249</v>
      </c>
      <c r="AE128">
        <v>120828</v>
      </c>
      <c r="AF128">
        <v>84727</v>
      </c>
      <c r="AG128">
        <v>137350</v>
      </c>
      <c r="AH128" s="23">
        <v>195.42825317382801</v>
      </c>
      <c r="AI128" s="23">
        <v>58.715641021728501</v>
      </c>
      <c r="AJ128" s="23">
        <v>17.032495498657202</v>
      </c>
      <c r="AK128" s="23">
        <v>50.582862854003899</v>
      </c>
      <c r="AL128" s="23">
        <v>8.89971923828125</v>
      </c>
      <c r="AM128" s="23">
        <v>41.9983711242675</v>
      </c>
      <c r="AN128">
        <v>195.63333333327</v>
      </c>
      <c r="AO128">
        <v>41975.433333360001</v>
      </c>
      <c r="AP128">
        <v>21060.335454158299</v>
      </c>
      <c r="AQ128">
        <v>0</v>
      </c>
      <c r="AR128">
        <v>0</v>
      </c>
      <c r="AS128">
        <v>12.599992</v>
      </c>
    </row>
    <row r="129" spans="1:45" x14ac:dyDescent="0.3">
      <c r="A129" t="s">
        <v>331</v>
      </c>
      <c r="B129" s="6" t="s">
        <v>183</v>
      </c>
      <c r="C129">
        <v>0</v>
      </c>
      <c r="D129">
        <v>0</v>
      </c>
      <c r="E129">
        <v>25.546163969999998</v>
      </c>
      <c r="F129" s="6"/>
      <c r="G129" s="6"/>
      <c r="H129" s="6"/>
      <c r="I129" s="6"/>
      <c r="J129" s="6"/>
      <c r="K129" s="6"/>
      <c r="L129" s="6">
        <v>9.1966205723583698</v>
      </c>
      <c r="M129" s="6">
        <v>8.9739798286459695</v>
      </c>
      <c r="N129" s="6"/>
      <c r="O129">
        <v>3.3499374985694892E-2</v>
      </c>
      <c r="P129">
        <v>0.29864871501922607</v>
      </c>
      <c r="Q129" t="s">
        <v>273</v>
      </c>
      <c r="R129">
        <v>1.0625</v>
      </c>
      <c r="S129" s="6">
        <v>5512.2993546338903</v>
      </c>
      <c r="T129" s="6">
        <v>3927.2318022338832</v>
      </c>
      <c r="U129" s="6">
        <v>5225.5906517696931</v>
      </c>
      <c r="V129">
        <v>5727.4087847324327</v>
      </c>
      <c r="W129">
        <v>4187.3817286807034</v>
      </c>
      <c r="X129">
        <v>529.53004791659055</v>
      </c>
      <c r="Y129">
        <v>1040.6083901660929</v>
      </c>
      <c r="Z129">
        <v>0</v>
      </c>
      <c r="AA129">
        <v>1617.4175496374401</v>
      </c>
      <c r="AB129">
        <v>4</v>
      </c>
      <c r="AC129" s="6">
        <v>39.867214670955043</v>
      </c>
      <c r="AD129" s="6">
        <v>50284</v>
      </c>
      <c r="AE129">
        <v>43060</v>
      </c>
      <c r="AF129">
        <v>31819</v>
      </c>
      <c r="AG129">
        <v>61525</v>
      </c>
      <c r="AH129" s="23">
        <v>71.388626098632798</v>
      </c>
      <c r="AI129" s="23">
        <v>49.3362617492675</v>
      </c>
      <c r="AJ129" s="23">
        <v>3.2325687408447199</v>
      </c>
      <c r="AK129" s="23">
        <v>50.154468536376903</v>
      </c>
      <c r="AL129" s="23">
        <v>4.0507774353027299</v>
      </c>
      <c r="AM129" s="23">
        <v>46.524196624755803</v>
      </c>
      <c r="AN129">
        <v>195.63333333327</v>
      </c>
      <c r="AO129">
        <v>41975.433333360001</v>
      </c>
      <c r="AP129">
        <v>21060.335454158299</v>
      </c>
      <c r="AQ129">
        <v>0</v>
      </c>
      <c r="AR129">
        <v>0</v>
      </c>
      <c r="AS129">
        <v>12.599992</v>
      </c>
    </row>
    <row r="130" spans="1:45" x14ac:dyDescent="0.3">
      <c r="A130" t="s">
        <v>332</v>
      </c>
      <c r="B130" s="6" t="s">
        <v>183</v>
      </c>
      <c r="C130">
        <v>0</v>
      </c>
      <c r="D130">
        <v>0</v>
      </c>
      <c r="E130">
        <v>137.69790119999999</v>
      </c>
      <c r="F130" s="6"/>
      <c r="G130" s="6"/>
      <c r="H130" s="6"/>
      <c r="I130" s="6"/>
      <c r="J130" s="6"/>
      <c r="K130" s="6"/>
      <c r="L130" s="6">
        <v>49.57124147915281</v>
      </c>
      <c r="M130" s="6">
        <v>86.015131430351602</v>
      </c>
      <c r="N130" s="6"/>
      <c r="O130">
        <v>3.3499374985694892E-2</v>
      </c>
      <c r="P130">
        <v>0.29864871501922607</v>
      </c>
      <c r="Q130" t="s">
        <v>273</v>
      </c>
      <c r="R130">
        <v>1.0625</v>
      </c>
      <c r="S130" s="6">
        <v>5506.729452720333</v>
      </c>
      <c r="T130" s="6">
        <v>3949.3095710008511</v>
      </c>
      <c r="U130" s="6">
        <v>5223.892158905981</v>
      </c>
      <c r="V130">
        <v>5722.5358606003438</v>
      </c>
      <c r="W130">
        <v>4185.3511454556037</v>
      </c>
      <c r="X130">
        <v>508.51447257356421</v>
      </c>
      <c r="Y130">
        <v>1049.528471024737</v>
      </c>
      <c r="Z130">
        <v>0</v>
      </c>
      <c r="AA130">
        <v>1635.1292581653299</v>
      </c>
      <c r="AB130">
        <v>4</v>
      </c>
      <c r="AC130" s="6">
        <v>39.883245819755132</v>
      </c>
      <c r="AD130" s="6">
        <v>50387</v>
      </c>
      <c r="AE130">
        <v>43068</v>
      </c>
      <c r="AF130">
        <v>31835</v>
      </c>
      <c r="AG130">
        <v>61620</v>
      </c>
      <c r="AH130" s="23">
        <v>71.388626098632798</v>
      </c>
      <c r="AI130" s="23">
        <v>49.3362617492675</v>
      </c>
      <c r="AJ130" s="23">
        <v>3.2325687408447199</v>
      </c>
      <c r="AK130" s="23">
        <v>50.154468536376903</v>
      </c>
      <c r="AL130" s="23">
        <v>4.0507774353027299</v>
      </c>
      <c r="AM130" s="23">
        <v>46.524196624755803</v>
      </c>
      <c r="AN130">
        <v>195.63333333327</v>
      </c>
      <c r="AO130">
        <v>41975.433333360001</v>
      </c>
      <c r="AP130">
        <v>21060.335454158299</v>
      </c>
      <c r="AQ130">
        <v>0</v>
      </c>
      <c r="AR130">
        <v>0</v>
      </c>
      <c r="AS130">
        <v>12.599992</v>
      </c>
    </row>
    <row r="131" spans="1:45" x14ac:dyDescent="0.3">
      <c r="A131" t="s">
        <v>333</v>
      </c>
      <c r="B131" s="6" t="s">
        <v>183</v>
      </c>
      <c r="C131">
        <v>0</v>
      </c>
      <c r="D131">
        <v>0</v>
      </c>
      <c r="E131">
        <v>55.266183009999999</v>
      </c>
      <c r="F131" s="6"/>
      <c r="G131" s="6"/>
      <c r="H131" s="6"/>
      <c r="I131" s="6"/>
      <c r="J131" s="6"/>
      <c r="K131" s="6"/>
      <c r="L131" s="6">
        <v>19.895819323216319</v>
      </c>
      <c r="M131" s="6">
        <v>25.271660905620099</v>
      </c>
      <c r="N131" s="6"/>
      <c r="O131">
        <v>3.3499374985694892E-2</v>
      </c>
      <c r="P131">
        <v>0.29864871501922607</v>
      </c>
      <c r="Q131" t="s">
        <v>273</v>
      </c>
      <c r="R131">
        <v>1.0625</v>
      </c>
      <c r="S131" s="6">
        <v>5493.8050836850634</v>
      </c>
      <c r="T131" s="6">
        <v>3950.452520683908</v>
      </c>
      <c r="U131" s="6">
        <v>5236.1815181415222</v>
      </c>
      <c r="V131">
        <v>5734.1245066025249</v>
      </c>
      <c r="W131">
        <v>4172.5724630289678</v>
      </c>
      <c r="X131">
        <v>510.14831788754299</v>
      </c>
      <c r="Y131">
        <v>1039.3433590763709</v>
      </c>
      <c r="Z131">
        <v>0</v>
      </c>
      <c r="AA131">
        <v>1645.1918871558701</v>
      </c>
      <c r="AB131">
        <v>4</v>
      </c>
      <c r="AC131" s="6">
        <v>39.930862814184763</v>
      </c>
      <c r="AD131" s="6">
        <v>50460</v>
      </c>
      <c r="AE131">
        <v>43091</v>
      </c>
      <c r="AF131">
        <v>31837</v>
      </c>
      <c r="AG131">
        <v>61714</v>
      </c>
      <c r="AH131" s="23">
        <v>71.388626098632798</v>
      </c>
      <c r="AI131" s="23">
        <v>49.3362617492675</v>
      </c>
      <c r="AJ131" s="23">
        <v>3.2325687408447199</v>
      </c>
      <c r="AK131" s="23">
        <v>50.154468536376903</v>
      </c>
      <c r="AL131" s="23">
        <v>4.0507774353027299</v>
      </c>
      <c r="AM131" s="23">
        <v>46.524196624755803</v>
      </c>
      <c r="AN131">
        <v>195.63333333327</v>
      </c>
      <c r="AO131">
        <v>41975.433333360001</v>
      </c>
      <c r="AP131">
        <v>21060.335454158299</v>
      </c>
      <c r="AQ131">
        <v>0</v>
      </c>
      <c r="AR131">
        <v>0</v>
      </c>
      <c r="AS131">
        <v>12.599992</v>
      </c>
    </row>
    <row r="132" spans="1:45" x14ac:dyDescent="0.3">
      <c r="A132" t="s">
        <v>334</v>
      </c>
      <c r="B132" s="6" t="s">
        <v>183</v>
      </c>
      <c r="C132">
        <v>0</v>
      </c>
      <c r="D132">
        <v>0</v>
      </c>
      <c r="E132">
        <v>153.38485489999999</v>
      </c>
      <c r="F132" s="6"/>
      <c r="G132" s="6"/>
      <c r="H132" s="6"/>
      <c r="I132" s="6"/>
      <c r="J132" s="6"/>
      <c r="K132" s="6"/>
      <c r="L132" s="6">
        <v>55.218545479746531</v>
      </c>
      <c r="M132" s="6">
        <v>99.412371662585002</v>
      </c>
      <c r="N132" s="6"/>
      <c r="O132">
        <v>3.3873844891786582E-2</v>
      </c>
      <c r="P132">
        <v>0.29622367024421692</v>
      </c>
      <c r="Q132" t="s">
        <v>304</v>
      </c>
      <c r="R132">
        <v>1.0625</v>
      </c>
      <c r="S132" s="6">
        <v>5118.289420980459</v>
      </c>
      <c r="T132" s="6">
        <v>4229.4159224167179</v>
      </c>
      <c r="U132" s="6">
        <v>5524.029032519843</v>
      </c>
      <c r="V132">
        <v>5970.7573101539874</v>
      </c>
      <c r="W132">
        <v>3844.2077784913249</v>
      </c>
      <c r="X132">
        <v>522.27411862406109</v>
      </c>
      <c r="Y132">
        <v>977.78626358575355</v>
      </c>
      <c r="Z132">
        <v>0</v>
      </c>
      <c r="AA132">
        <v>2085.25794412818</v>
      </c>
      <c r="AB132">
        <v>4</v>
      </c>
      <c r="AC132" s="6">
        <v>41.166433378128112</v>
      </c>
      <c r="AD132" s="6">
        <v>38101</v>
      </c>
      <c r="AE132">
        <v>23960</v>
      </c>
      <c r="AF132">
        <v>19365</v>
      </c>
      <c r="AG132">
        <v>42696</v>
      </c>
      <c r="AH132" s="23">
        <v>60.219154357910099</v>
      </c>
      <c r="AI132" s="23">
        <v>50.8924140930175</v>
      </c>
      <c r="AJ132" s="23">
        <v>2.1224093437194802</v>
      </c>
      <c r="AK132" s="23">
        <v>53.341442108154297</v>
      </c>
      <c r="AL132" s="23">
        <v>4.5714373588562003</v>
      </c>
      <c r="AM132" s="23">
        <v>49.255985260009702</v>
      </c>
      <c r="AN132">
        <v>195.63333333327</v>
      </c>
      <c r="AO132">
        <v>41975.433333360001</v>
      </c>
      <c r="AP132">
        <v>21060.335454158299</v>
      </c>
      <c r="AQ132">
        <v>0</v>
      </c>
      <c r="AR132">
        <v>0</v>
      </c>
      <c r="AS132">
        <v>14.050383</v>
      </c>
    </row>
    <row r="133" spans="1:45" x14ac:dyDescent="0.3">
      <c r="A133" t="s">
        <v>335</v>
      </c>
      <c r="B133" s="6" t="s">
        <v>183</v>
      </c>
      <c r="C133">
        <v>0</v>
      </c>
      <c r="D133">
        <v>0</v>
      </c>
      <c r="E133">
        <v>28.17212292</v>
      </c>
      <c r="F133" s="6"/>
      <c r="G133" s="6"/>
      <c r="H133" s="6"/>
      <c r="I133" s="6"/>
      <c r="J133" s="6"/>
      <c r="K133" s="6"/>
      <c r="L133" s="6">
        <v>10.14196425436065</v>
      </c>
      <c r="M133" s="6">
        <v>10.2329070481005</v>
      </c>
      <c r="N133" s="6"/>
      <c r="O133">
        <v>3.405153751373291E-2</v>
      </c>
      <c r="P133">
        <v>0.29622367024421692</v>
      </c>
      <c r="Q133" t="s">
        <v>304</v>
      </c>
      <c r="R133">
        <v>1.0625</v>
      </c>
      <c r="S133" s="6">
        <v>4957.9323294163287</v>
      </c>
      <c r="T133" s="6">
        <v>4215.685432334707</v>
      </c>
      <c r="U133" s="6">
        <v>5689.3237141421951</v>
      </c>
      <c r="V133">
        <v>6133.445008490391</v>
      </c>
      <c r="W133">
        <v>3679.025534198181</v>
      </c>
      <c r="X133">
        <v>682.02691562386974</v>
      </c>
      <c r="Y133">
        <v>874.53095101394399</v>
      </c>
      <c r="Z133">
        <v>0</v>
      </c>
      <c r="AA133">
        <v>2188.6821709198998</v>
      </c>
      <c r="AB133">
        <v>4</v>
      </c>
      <c r="AC133" s="6">
        <v>41.988980950200478</v>
      </c>
      <c r="AD133" s="6">
        <v>35521</v>
      </c>
      <c r="AE133">
        <v>19971</v>
      </c>
      <c r="AF133">
        <v>16651</v>
      </c>
      <c r="AG133">
        <v>38841</v>
      </c>
      <c r="AH133" s="23">
        <v>60.219154357910099</v>
      </c>
      <c r="AI133" s="23">
        <v>56.756446838378899</v>
      </c>
      <c r="AJ133" s="23">
        <v>1.61943578720092</v>
      </c>
      <c r="AK133" s="23">
        <v>59.543487548828097</v>
      </c>
      <c r="AL133" s="23">
        <v>4.4064784049987704</v>
      </c>
      <c r="AM133" s="23">
        <v>55.769073486328097</v>
      </c>
      <c r="AN133">
        <v>195.63333333327</v>
      </c>
      <c r="AO133">
        <v>41975.433333360001</v>
      </c>
      <c r="AP133">
        <v>21060.335454158299</v>
      </c>
      <c r="AQ133">
        <v>0</v>
      </c>
      <c r="AR133">
        <v>0</v>
      </c>
      <c r="AS133">
        <v>14.050383</v>
      </c>
    </row>
    <row r="134" spans="1:45" x14ac:dyDescent="0.3">
      <c r="A134" t="s">
        <v>336</v>
      </c>
      <c r="B134" s="6" t="s">
        <v>183</v>
      </c>
      <c r="C134">
        <v>0</v>
      </c>
      <c r="D134">
        <v>0</v>
      </c>
      <c r="E134">
        <v>77.285924919999999</v>
      </c>
      <c r="F134" s="6"/>
      <c r="G134" s="6"/>
      <c r="H134" s="6"/>
      <c r="I134" s="6"/>
      <c r="J134" s="6"/>
      <c r="K134" s="6"/>
      <c r="L134" s="6">
        <v>27.822933618072419</v>
      </c>
      <c r="M134" s="6">
        <v>39.6314933856751</v>
      </c>
      <c r="N134" s="6"/>
      <c r="O134">
        <v>3.4396115690469742E-2</v>
      </c>
      <c r="P134">
        <v>0.2922305166721344</v>
      </c>
      <c r="Q134" t="s">
        <v>304</v>
      </c>
      <c r="R134">
        <v>1.0625</v>
      </c>
      <c r="S134" s="6">
        <v>4580.9097990251621</v>
      </c>
      <c r="T134" s="6">
        <v>4562.5549915290703</v>
      </c>
      <c r="U134" s="6">
        <v>5963.8926737884003</v>
      </c>
      <c r="V134">
        <v>6341.4612166411152</v>
      </c>
      <c r="W134">
        <v>3390.5174092043708</v>
      </c>
      <c r="X134">
        <v>995.44687633661476</v>
      </c>
      <c r="Y134">
        <v>1172.421469991692</v>
      </c>
      <c r="Z134">
        <v>0</v>
      </c>
      <c r="AA134">
        <v>2708.4827442851802</v>
      </c>
      <c r="AB134">
        <v>4</v>
      </c>
      <c r="AC134" s="6">
        <v>43.714214316490263</v>
      </c>
      <c r="AD134" s="6">
        <v>27911</v>
      </c>
      <c r="AE134">
        <v>9415</v>
      </c>
      <c r="AF134">
        <v>9148</v>
      </c>
      <c r="AG134">
        <v>28178</v>
      </c>
      <c r="AH134" s="23">
        <v>60.219154357910099</v>
      </c>
      <c r="AI134" s="23">
        <v>53.933925628662102</v>
      </c>
      <c r="AJ134" s="23">
        <v>1.53566586971282</v>
      </c>
      <c r="AK134" s="23">
        <v>57.443199157714801</v>
      </c>
      <c r="AL134" s="23">
        <v>5.0449399948120099</v>
      </c>
      <c r="AM134" s="23">
        <v>52.980022430419901</v>
      </c>
      <c r="AN134">
        <v>88.500000000029999</v>
      </c>
      <c r="AO134">
        <v>18086.366666670001</v>
      </c>
      <c r="AP134">
        <v>9059.6447707080006</v>
      </c>
      <c r="AQ134">
        <v>0</v>
      </c>
      <c r="AR134">
        <v>0</v>
      </c>
      <c r="AS134">
        <v>14.050383</v>
      </c>
    </row>
    <row r="135" spans="1:45" x14ac:dyDescent="0.3">
      <c r="A135" t="s">
        <v>337</v>
      </c>
      <c r="B135" s="6" t="s">
        <v>183</v>
      </c>
      <c r="C135">
        <v>0</v>
      </c>
      <c r="D135">
        <v>0</v>
      </c>
      <c r="E135">
        <v>32.417319220000003</v>
      </c>
      <c r="F135" s="6"/>
      <c r="G135" s="6"/>
      <c r="H135" s="6"/>
      <c r="I135" s="6"/>
      <c r="J135" s="6"/>
      <c r="K135" s="6"/>
      <c r="L135" s="6">
        <v>11.67023492055014</v>
      </c>
      <c r="M135" s="6">
        <v>12.353378201677801</v>
      </c>
      <c r="N135" s="6"/>
      <c r="O135">
        <v>3.4368120133876801E-2</v>
      </c>
      <c r="P135">
        <v>0.2922305166721344</v>
      </c>
      <c r="Q135" t="s">
        <v>304</v>
      </c>
      <c r="R135">
        <v>1.0625</v>
      </c>
      <c r="S135" s="6">
        <v>4472.3944121108416</v>
      </c>
      <c r="T135" s="6">
        <v>4453.7667478535423</v>
      </c>
      <c r="U135" s="6">
        <v>6093.0153479127221</v>
      </c>
      <c r="V135">
        <v>6480.3645222381729</v>
      </c>
      <c r="W135">
        <v>3259.8583572905641</v>
      </c>
      <c r="X135">
        <v>1099.3408320370461</v>
      </c>
      <c r="Y135">
        <v>1074.9536368336301</v>
      </c>
      <c r="Z135">
        <v>0</v>
      </c>
      <c r="AA135">
        <v>2728.3112680139302</v>
      </c>
      <c r="AB135">
        <v>4</v>
      </c>
      <c r="AC135" s="6">
        <v>45.144773783650678</v>
      </c>
      <c r="AD135" s="6">
        <v>26494</v>
      </c>
      <c r="AE135">
        <v>7605</v>
      </c>
      <c r="AF135">
        <v>7750</v>
      </c>
      <c r="AG135">
        <v>26349</v>
      </c>
      <c r="AH135" s="23">
        <v>63.101238250732401</v>
      </c>
      <c r="AI135" s="23">
        <v>61.959346771240199</v>
      </c>
      <c r="AJ135" s="23">
        <v>1.35686182975769</v>
      </c>
      <c r="AK135" s="23">
        <v>65.4564208984375</v>
      </c>
      <c r="AL135" s="23">
        <v>4.8539361953735298</v>
      </c>
      <c r="AM135" s="23">
        <v>61.356643676757798</v>
      </c>
      <c r="AN135">
        <v>88.500000000029999</v>
      </c>
      <c r="AO135">
        <v>18086.366666670001</v>
      </c>
      <c r="AP135">
        <v>9059.6447707080006</v>
      </c>
      <c r="AQ135">
        <v>0</v>
      </c>
      <c r="AR135">
        <v>0</v>
      </c>
      <c r="AS135">
        <v>14.050383</v>
      </c>
    </row>
    <row r="136" spans="1:45" x14ac:dyDescent="0.3">
      <c r="A136" t="s">
        <v>338</v>
      </c>
      <c r="B136" s="6" t="s">
        <v>183</v>
      </c>
      <c r="C136">
        <v>0</v>
      </c>
      <c r="D136">
        <v>0</v>
      </c>
      <c r="E136">
        <v>91.066133359999995</v>
      </c>
      <c r="F136" s="6"/>
      <c r="G136" s="6"/>
      <c r="H136" s="6"/>
      <c r="I136" s="6"/>
      <c r="J136" s="6"/>
      <c r="K136" s="6"/>
      <c r="L136" s="6">
        <v>32.783806377947329</v>
      </c>
      <c r="M136" s="6">
        <v>49.390705007133498</v>
      </c>
      <c r="N136" s="6"/>
      <c r="O136">
        <v>3.4359659999608987E-2</v>
      </c>
      <c r="P136">
        <v>0.29058369994163508</v>
      </c>
      <c r="Q136" t="s">
        <v>304</v>
      </c>
      <c r="R136">
        <v>1.0625</v>
      </c>
      <c r="S136" s="6">
        <v>4353.0839995254519</v>
      </c>
      <c r="T136" s="6">
        <v>4335.1620297811223</v>
      </c>
      <c r="U136" s="6">
        <v>6156.8399286129952</v>
      </c>
      <c r="V136">
        <v>6504.1212831509574</v>
      </c>
      <c r="W136">
        <v>3210.2937347219599</v>
      </c>
      <c r="X136">
        <v>1247.382082381464</v>
      </c>
      <c r="Y136">
        <v>1344.4717465647741</v>
      </c>
      <c r="Z136">
        <v>0</v>
      </c>
      <c r="AA136">
        <v>2982.4707615191301</v>
      </c>
      <c r="AB136">
        <v>4</v>
      </c>
      <c r="AC136" s="6">
        <v>45.310344519670963</v>
      </c>
      <c r="AD136" s="6">
        <v>27332</v>
      </c>
      <c r="AE136">
        <v>8768</v>
      </c>
      <c r="AF136">
        <v>8240</v>
      </c>
      <c r="AG136">
        <v>27860</v>
      </c>
      <c r="AH136" s="23">
        <v>63.101238250732401</v>
      </c>
      <c r="AI136" s="23">
        <v>53.933925628662102</v>
      </c>
      <c r="AJ136" s="23">
        <v>1.53566586971282</v>
      </c>
      <c r="AK136" s="23">
        <v>57.443199157714801</v>
      </c>
      <c r="AL136" s="23">
        <v>5.0449399948120099</v>
      </c>
      <c r="AM136" s="23">
        <v>52.980022430419901</v>
      </c>
      <c r="AN136">
        <v>88.500000000029999</v>
      </c>
      <c r="AO136">
        <v>18086.366666670001</v>
      </c>
      <c r="AP136">
        <v>9059.6447707080006</v>
      </c>
      <c r="AQ136">
        <v>0</v>
      </c>
      <c r="AR136">
        <v>0</v>
      </c>
      <c r="AS136">
        <v>14.050383</v>
      </c>
    </row>
    <row r="137" spans="1:45" x14ac:dyDescent="0.3">
      <c r="A137" t="s">
        <v>339</v>
      </c>
      <c r="B137" s="6" t="s">
        <v>183</v>
      </c>
      <c r="C137">
        <v>0</v>
      </c>
      <c r="D137">
        <v>0</v>
      </c>
      <c r="E137">
        <v>241.84828239999999</v>
      </c>
      <c r="F137" s="6"/>
      <c r="G137" s="6"/>
      <c r="H137" s="6"/>
      <c r="I137" s="6"/>
      <c r="J137" s="6"/>
      <c r="K137" s="6"/>
      <c r="L137" s="6">
        <v>87.065389850959178</v>
      </c>
      <c r="M137" s="6">
        <v>183.13688102739599</v>
      </c>
      <c r="N137" s="6"/>
      <c r="O137">
        <v>3.4165374934673309E-2</v>
      </c>
      <c r="P137">
        <v>0.2861061692237854</v>
      </c>
      <c r="Q137" t="s">
        <v>304</v>
      </c>
      <c r="R137">
        <v>1.0625</v>
      </c>
      <c r="S137" s="6">
        <v>3886.3395944824379</v>
      </c>
      <c r="T137" s="6">
        <v>3868.7223306254368</v>
      </c>
      <c r="U137" s="6">
        <v>6600.9417004898451</v>
      </c>
      <c r="V137">
        <v>6918.84978617049</v>
      </c>
      <c r="W137">
        <v>2792.7627865949821</v>
      </c>
      <c r="X137">
        <v>1723.50776428071</v>
      </c>
      <c r="Y137">
        <v>1565.4580185840409</v>
      </c>
      <c r="Z137">
        <v>0</v>
      </c>
      <c r="AA137">
        <v>3399.5688798577598</v>
      </c>
      <c r="AB137">
        <v>4</v>
      </c>
      <c r="AC137" s="6">
        <v>49.502312631539951</v>
      </c>
      <c r="AD137" s="6">
        <v>21775</v>
      </c>
      <c r="AE137">
        <v>2480</v>
      </c>
      <c r="AF137">
        <v>2948</v>
      </c>
      <c r="AG137">
        <v>21307</v>
      </c>
      <c r="AH137" s="23">
        <v>63.101238250732401</v>
      </c>
      <c r="AI137" s="23">
        <v>68.7366943359375</v>
      </c>
      <c r="AJ137" s="23">
        <v>1.24230873584747</v>
      </c>
      <c r="AK137" s="23">
        <v>72.453483581542898</v>
      </c>
      <c r="AL137" s="23">
        <v>4.9590988159179599</v>
      </c>
      <c r="AM137" s="23">
        <v>68.364669799804602</v>
      </c>
      <c r="AN137">
        <v>88.500000000029999</v>
      </c>
      <c r="AO137">
        <v>18086.366666670001</v>
      </c>
      <c r="AP137">
        <v>9059.6447707080006</v>
      </c>
      <c r="AQ137">
        <v>0</v>
      </c>
      <c r="AR137">
        <v>0</v>
      </c>
      <c r="AS137">
        <v>14.050383</v>
      </c>
    </row>
    <row r="138" spans="1:45" x14ac:dyDescent="0.3">
      <c r="A138" t="s">
        <v>340</v>
      </c>
      <c r="B138" s="6" t="s">
        <v>178</v>
      </c>
      <c r="C138" t="s">
        <v>179</v>
      </c>
      <c r="D138" t="s">
        <v>341</v>
      </c>
      <c r="E138">
        <v>21.617766110000002</v>
      </c>
      <c r="F138" s="6">
        <v>1.25</v>
      </c>
      <c r="G138" s="6">
        <v>1</v>
      </c>
      <c r="H138" s="6">
        <v>1.75</v>
      </c>
      <c r="I138" s="6">
        <v>0.86</v>
      </c>
      <c r="J138" s="6">
        <v>0.83</v>
      </c>
      <c r="K138" s="6">
        <v>2</v>
      </c>
      <c r="L138" s="6">
        <v>9.33</v>
      </c>
      <c r="M138" s="6">
        <v>15.25455</v>
      </c>
      <c r="N138" s="6">
        <v>1.75</v>
      </c>
      <c r="O138">
        <v>3.017854318022728E-2</v>
      </c>
      <c r="P138">
        <v>0.30607396364212042</v>
      </c>
      <c r="Q138" t="s">
        <v>273</v>
      </c>
      <c r="R138">
        <v>2.0625</v>
      </c>
      <c r="S138" s="6">
        <v>5801.7545879141289</v>
      </c>
      <c r="T138" s="6">
        <v>867.89921934742165</v>
      </c>
      <c r="U138" s="6">
        <v>5382.6565194007753</v>
      </c>
      <c r="V138">
        <v>6362.224256266778</v>
      </c>
      <c r="W138">
        <v>5673.0770992820471</v>
      </c>
      <c r="X138">
        <v>530.4197129394222</v>
      </c>
      <c r="Y138">
        <v>3124.6577206000939</v>
      </c>
      <c r="Z138">
        <v>0</v>
      </c>
      <c r="AA138">
        <v>251.633451375265</v>
      </c>
      <c r="AB138">
        <v>4</v>
      </c>
      <c r="AC138" s="6">
        <v>67.279280190015811</v>
      </c>
      <c r="AD138" s="6">
        <v>44536</v>
      </c>
      <c r="AE138">
        <v>32709</v>
      </c>
      <c r="AF138">
        <v>26220</v>
      </c>
      <c r="AG138">
        <v>51025</v>
      </c>
      <c r="AH138" s="23">
        <v>88.1112060546875</v>
      </c>
      <c r="AI138" s="23">
        <v>61.088859558105398</v>
      </c>
      <c r="AJ138" s="23">
        <v>7.3156633377075098</v>
      </c>
      <c r="AK138" s="23">
        <v>57.716304779052699</v>
      </c>
      <c r="AL138" s="23">
        <v>3.9431085586547798</v>
      </c>
      <c r="AM138" s="23">
        <v>54.112663269042898</v>
      </c>
      <c r="AN138">
        <v>690.79999666690003</v>
      </c>
      <c r="AO138">
        <v>149100.86633329999</v>
      </c>
      <c r="AP138">
        <v>139112.04616038001</v>
      </c>
      <c r="AQ138">
        <v>0</v>
      </c>
      <c r="AR138">
        <v>2.6</v>
      </c>
      <c r="AS138">
        <v>6.7767369999999998</v>
      </c>
    </row>
    <row r="139" spans="1:45" x14ac:dyDescent="0.3">
      <c r="A139" t="s">
        <v>342</v>
      </c>
      <c r="B139" s="6" t="s">
        <v>183</v>
      </c>
      <c r="C139">
        <v>0</v>
      </c>
      <c r="D139">
        <v>0</v>
      </c>
      <c r="E139">
        <v>32.918622720000002</v>
      </c>
      <c r="F139" s="6"/>
      <c r="G139" s="6"/>
      <c r="H139" s="6"/>
      <c r="I139" s="6"/>
      <c r="J139" s="6"/>
      <c r="K139" s="6"/>
      <c r="L139" s="6">
        <v>11.85070739988238</v>
      </c>
      <c r="M139" s="6">
        <v>12.610367248519999</v>
      </c>
      <c r="N139" s="6"/>
      <c r="O139">
        <v>3.0747069045901299E-2</v>
      </c>
      <c r="P139">
        <v>0.30441024899482733</v>
      </c>
      <c r="Q139" t="s">
        <v>273</v>
      </c>
      <c r="R139">
        <v>2.0625</v>
      </c>
      <c r="S139" s="6">
        <v>5495.1440845327224</v>
      </c>
      <c r="T139" s="6">
        <v>959.3146606473033</v>
      </c>
      <c r="U139" s="6">
        <v>5639.5609485395471</v>
      </c>
      <c r="V139">
        <v>6565.9959313344598</v>
      </c>
      <c r="W139">
        <v>5242.0649813742266</v>
      </c>
      <c r="X139">
        <v>232.07555520171351</v>
      </c>
      <c r="Y139">
        <v>2721.2623571384438</v>
      </c>
      <c r="Z139">
        <v>0</v>
      </c>
      <c r="AA139">
        <v>210.75107145427901</v>
      </c>
      <c r="AB139">
        <v>4</v>
      </c>
      <c r="AC139" s="6">
        <v>59.127257006393947</v>
      </c>
      <c r="AD139" s="6">
        <v>39509</v>
      </c>
      <c r="AE139">
        <v>23919</v>
      </c>
      <c r="AF139">
        <v>20931</v>
      </c>
      <c r="AG139">
        <v>42497</v>
      </c>
      <c r="AH139" s="23">
        <v>72.975624084472599</v>
      </c>
      <c r="AI139" s="23">
        <v>61.316047668457003</v>
      </c>
      <c r="AJ139" s="23">
        <v>3.8924424648284899</v>
      </c>
      <c r="AK139" s="23">
        <v>60.996021270751903</v>
      </c>
      <c r="AL139" s="23">
        <v>3.5724184513092001</v>
      </c>
      <c r="AM139" s="23">
        <v>57.831813812255803</v>
      </c>
      <c r="AN139">
        <v>195.63333333327</v>
      </c>
      <c r="AO139">
        <v>41975.433333360001</v>
      </c>
      <c r="AP139">
        <v>21060.335454158299</v>
      </c>
      <c r="AQ139">
        <v>0</v>
      </c>
      <c r="AR139">
        <v>0</v>
      </c>
      <c r="AS139">
        <v>6.7767369999999998</v>
      </c>
    </row>
    <row r="140" spans="1:45" x14ac:dyDescent="0.3">
      <c r="A140" t="s">
        <v>343</v>
      </c>
      <c r="B140" s="6" t="s">
        <v>183</v>
      </c>
      <c r="C140">
        <v>0</v>
      </c>
      <c r="D140">
        <v>0</v>
      </c>
      <c r="E140">
        <v>78.471799009999998</v>
      </c>
      <c r="F140" s="6"/>
      <c r="G140" s="6"/>
      <c r="H140" s="6"/>
      <c r="I140" s="6"/>
      <c r="J140" s="6"/>
      <c r="K140" s="6"/>
      <c r="L140" s="6">
        <v>28.24984439559281</v>
      </c>
      <c r="M140" s="6">
        <v>40.4495121558612</v>
      </c>
      <c r="N140" s="6"/>
      <c r="O140">
        <v>3.2038804143667221E-2</v>
      </c>
      <c r="P140">
        <v>0.30095139145851141</v>
      </c>
      <c r="Q140" t="s">
        <v>273</v>
      </c>
      <c r="R140">
        <v>1.0625</v>
      </c>
      <c r="S140" s="6">
        <v>5185.3354440817357</v>
      </c>
      <c r="T140" s="6">
        <v>1419.0045186700499</v>
      </c>
      <c r="U140" s="6">
        <v>5565.6104597373833</v>
      </c>
      <c r="V140">
        <v>6751.1512211210411</v>
      </c>
      <c r="W140">
        <v>4652.4071640216434</v>
      </c>
      <c r="X140">
        <v>619.15352188929069</v>
      </c>
      <c r="Y140">
        <v>2110.6268076700339</v>
      </c>
      <c r="Z140">
        <v>0</v>
      </c>
      <c r="AA140">
        <v>243.49940109821401</v>
      </c>
      <c r="AB140">
        <v>4</v>
      </c>
      <c r="AC140" s="6">
        <v>50.546699366633668</v>
      </c>
      <c r="AD140" s="6">
        <v>31948</v>
      </c>
      <c r="AE140">
        <v>13187</v>
      </c>
      <c r="AF140">
        <v>13319</v>
      </c>
      <c r="AG140">
        <v>31816</v>
      </c>
      <c r="AH140" s="23">
        <v>72.975624084472599</v>
      </c>
      <c r="AI140" s="23">
        <v>64.554435729980398</v>
      </c>
      <c r="AJ140" s="23">
        <v>2.2346017360687198</v>
      </c>
      <c r="AK140" s="23">
        <v>65.805091857910099</v>
      </c>
      <c r="AL140" s="23">
        <v>3.4852545261382999</v>
      </c>
      <c r="AM140" s="23">
        <v>62.8328437805175</v>
      </c>
      <c r="AN140">
        <v>195.63333333327</v>
      </c>
      <c r="AO140">
        <v>41975.433333360001</v>
      </c>
      <c r="AP140">
        <v>21060.335454158299</v>
      </c>
      <c r="AQ140">
        <v>0</v>
      </c>
      <c r="AR140">
        <v>0</v>
      </c>
      <c r="AS140">
        <v>6.7767369999999998</v>
      </c>
    </row>
    <row r="141" spans="1:45" x14ac:dyDescent="0.3">
      <c r="A141" t="s">
        <v>344</v>
      </c>
      <c r="B141" s="6" t="s">
        <v>183</v>
      </c>
      <c r="C141">
        <v>0</v>
      </c>
      <c r="D141">
        <v>0</v>
      </c>
      <c r="E141">
        <v>89.763612640000005</v>
      </c>
      <c r="F141" s="6"/>
      <c r="G141" s="6"/>
      <c r="H141" s="6"/>
      <c r="I141" s="6"/>
      <c r="J141" s="6"/>
      <c r="K141" s="6"/>
      <c r="L141" s="6">
        <v>32.314903932362803</v>
      </c>
      <c r="M141" s="6">
        <v>48.445213030887302</v>
      </c>
      <c r="N141" s="6"/>
      <c r="O141">
        <v>3.2038804143667221E-2</v>
      </c>
      <c r="P141">
        <v>0.30095139145851141</v>
      </c>
      <c r="Q141" t="s">
        <v>273</v>
      </c>
      <c r="R141">
        <v>1.0625</v>
      </c>
      <c r="S141" s="6">
        <v>5177.2703411129742</v>
      </c>
      <c r="T141" s="6">
        <v>1405.0393084286291</v>
      </c>
      <c r="U141" s="6">
        <v>5554.2092977355214</v>
      </c>
      <c r="V141">
        <v>6761.2395865485632</v>
      </c>
      <c r="W141">
        <v>4654.9461617673251</v>
      </c>
      <c r="X141">
        <v>606.92208127307367</v>
      </c>
      <c r="Y141">
        <v>2122.2267366356509</v>
      </c>
      <c r="Z141">
        <v>0</v>
      </c>
      <c r="AA141">
        <v>241.950963204575</v>
      </c>
      <c r="AB141">
        <v>4</v>
      </c>
      <c r="AC141" s="6">
        <v>50.355115459518302</v>
      </c>
      <c r="AD141" s="6">
        <v>31948</v>
      </c>
      <c r="AE141">
        <v>13187</v>
      </c>
      <c r="AF141">
        <v>13319</v>
      </c>
      <c r="AG141">
        <v>31816</v>
      </c>
      <c r="AH141" s="23">
        <v>72.975624084472599</v>
      </c>
      <c r="AI141" s="23">
        <v>64.554435729980398</v>
      </c>
      <c r="AJ141" s="23">
        <v>2.2346017360687198</v>
      </c>
      <c r="AK141" s="23">
        <v>65.805091857910099</v>
      </c>
      <c r="AL141" s="23">
        <v>3.4852545261382999</v>
      </c>
      <c r="AM141" s="23">
        <v>62.8328437805175</v>
      </c>
      <c r="AN141">
        <v>195.63333333327</v>
      </c>
      <c r="AO141">
        <v>41975.433333360001</v>
      </c>
      <c r="AP141">
        <v>21060.335454158299</v>
      </c>
      <c r="AQ141">
        <v>0</v>
      </c>
      <c r="AR141">
        <v>0</v>
      </c>
      <c r="AS141">
        <v>6.7767369999999998</v>
      </c>
    </row>
    <row r="142" spans="1:45" x14ac:dyDescent="0.3">
      <c r="A142" t="s">
        <v>345</v>
      </c>
      <c r="B142" s="6" t="s">
        <v>183</v>
      </c>
      <c r="C142">
        <v>0</v>
      </c>
      <c r="D142">
        <v>0</v>
      </c>
      <c r="E142">
        <v>30.508805559999999</v>
      </c>
      <c r="F142" s="6"/>
      <c r="G142" s="6"/>
      <c r="H142" s="6"/>
      <c r="I142" s="6"/>
      <c r="J142" s="6"/>
      <c r="K142" s="6"/>
      <c r="L142" s="6">
        <v>10.983170003592971</v>
      </c>
      <c r="M142" s="6">
        <v>11.387526573810501</v>
      </c>
      <c r="N142" s="6"/>
      <c r="O142">
        <v>3.2038804143667221E-2</v>
      </c>
      <c r="P142">
        <v>0.30095139145851141</v>
      </c>
      <c r="Q142" t="s">
        <v>273</v>
      </c>
      <c r="R142">
        <v>1.0625</v>
      </c>
      <c r="S142" s="6">
        <v>5161.4427900736237</v>
      </c>
      <c r="T142" s="6">
        <v>1436.634318179674</v>
      </c>
      <c r="U142" s="6">
        <v>5548.4590938109041</v>
      </c>
      <c r="V142">
        <v>6771.4334608746449</v>
      </c>
      <c r="W142">
        <v>4620.8247866776101</v>
      </c>
      <c r="X142">
        <v>642.14887884946631</v>
      </c>
      <c r="Y142">
        <v>2086.516462600513</v>
      </c>
      <c r="Z142">
        <v>0</v>
      </c>
      <c r="AA142">
        <v>275.07462324650999</v>
      </c>
      <c r="AB142">
        <v>4</v>
      </c>
      <c r="AC142" s="6">
        <v>50.513082975373592</v>
      </c>
      <c r="AD142" s="6">
        <v>32244</v>
      </c>
      <c r="AE142">
        <v>13219</v>
      </c>
      <c r="AF142">
        <v>13327</v>
      </c>
      <c r="AG142">
        <v>32136</v>
      </c>
      <c r="AH142" s="23">
        <v>72.975624084472599</v>
      </c>
      <c r="AI142" s="23">
        <v>64.554435729980398</v>
      </c>
      <c r="AJ142" s="23">
        <v>2.2346017360687198</v>
      </c>
      <c r="AK142" s="23">
        <v>65.805091857910099</v>
      </c>
      <c r="AL142" s="23">
        <v>3.4852545261382999</v>
      </c>
      <c r="AM142" s="23">
        <v>62.8328437805175</v>
      </c>
      <c r="AN142">
        <v>195.63333333327</v>
      </c>
      <c r="AO142">
        <v>41975.433333360001</v>
      </c>
      <c r="AP142">
        <v>21060.335454158299</v>
      </c>
      <c r="AQ142">
        <v>0</v>
      </c>
      <c r="AR142">
        <v>0</v>
      </c>
      <c r="AS142">
        <v>6.7767369999999998</v>
      </c>
    </row>
    <row r="143" spans="1:45" x14ac:dyDescent="0.3">
      <c r="A143" t="s">
        <v>346</v>
      </c>
      <c r="B143" s="6" t="s">
        <v>183</v>
      </c>
      <c r="C143">
        <v>0</v>
      </c>
      <c r="D143">
        <v>0</v>
      </c>
      <c r="E143">
        <v>89.592039150000005</v>
      </c>
      <c r="F143" s="6"/>
      <c r="G143" s="6"/>
      <c r="H143" s="6"/>
      <c r="I143" s="6"/>
      <c r="J143" s="6"/>
      <c r="K143" s="6"/>
      <c r="L143" s="6">
        <v>32.25313347715884</v>
      </c>
      <c r="M143" s="6">
        <v>48.3210071078353</v>
      </c>
      <c r="N143" s="6"/>
      <c r="O143">
        <v>3.2038804143667221E-2</v>
      </c>
      <c r="P143">
        <v>0.29956182837486273</v>
      </c>
      <c r="Q143" t="s">
        <v>273</v>
      </c>
      <c r="R143">
        <v>1.0625</v>
      </c>
      <c r="S143" s="6">
        <v>5154.4025989661704</v>
      </c>
      <c r="T143" s="6">
        <v>1457.271422947071</v>
      </c>
      <c r="U143" s="6">
        <v>5547.7474112190366</v>
      </c>
      <c r="V143">
        <v>6775.0267149829224</v>
      </c>
      <c r="W143">
        <v>4601.2719680246473</v>
      </c>
      <c r="X143">
        <v>664.39431105953054</v>
      </c>
      <c r="Y143">
        <v>2064.1603371922379</v>
      </c>
      <c r="Z143">
        <v>0</v>
      </c>
      <c r="AA143">
        <v>294.543067102647</v>
      </c>
      <c r="AB143">
        <v>4</v>
      </c>
      <c r="AC143" s="6">
        <v>50.641747803550558</v>
      </c>
      <c r="AD143" s="6">
        <v>32281</v>
      </c>
      <c r="AE143">
        <v>13226</v>
      </c>
      <c r="AF143">
        <v>13327</v>
      </c>
      <c r="AG143">
        <v>32180</v>
      </c>
      <c r="AH143" s="23">
        <v>72.975624084472599</v>
      </c>
      <c r="AI143" s="23">
        <v>64.554435729980398</v>
      </c>
      <c r="AJ143" s="23">
        <v>2.2346017360687198</v>
      </c>
      <c r="AK143" s="23">
        <v>65.805091857910099</v>
      </c>
      <c r="AL143" s="23">
        <v>3.4852545261382999</v>
      </c>
      <c r="AM143" s="23">
        <v>62.8328437805175</v>
      </c>
      <c r="AN143">
        <v>195.63333333327</v>
      </c>
      <c r="AO143">
        <v>41975.433333360001</v>
      </c>
      <c r="AP143">
        <v>21060.335454158299</v>
      </c>
      <c r="AQ143">
        <v>0</v>
      </c>
      <c r="AR143">
        <v>0</v>
      </c>
      <c r="AS143">
        <v>6.7767369999999998</v>
      </c>
    </row>
    <row r="144" spans="1:45" x14ac:dyDescent="0.3">
      <c r="A144" t="s">
        <v>347</v>
      </c>
      <c r="B144" s="6" t="s">
        <v>183</v>
      </c>
      <c r="C144">
        <v>0</v>
      </c>
      <c r="D144">
        <v>0</v>
      </c>
      <c r="E144">
        <v>98.906848789999998</v>
      </c>
      <c r="F144" s="6"/>
      <c r="G144" s="6"/>
      <c r="H144" s="6"/>
      <c r="I144" s="6"/>
      <c r="J144" s="6"/>
      <c r="K144" s="6"/>
      <c r="L144" s="6">
        <v>35.606469745337961</v>
      </c>
      <c r="M144" s="6">
        <v>55.178690354881901</v>
      </c>
      <c r="N144" s="6"/>
      <c r="O144">
        <v>3.2038804143667221E-2</v>
      </c>
      <c r="P144">
        <v>0.30095139145851141</v>
      </c>
      <c r="Q144" t="s">
        <v>273</v>
      </c>
      <c r="R144">
        <v>1.0625</v>
      </c>
      <c r="S144" s="6">
        <v>5195.5317844756792</v>
      </c>
      <c r="T144" s="6">
        <v>1433.3001185542739</v>
      </c>
      <c r="U144" s="6">
        <v>5579.0508209564759</v>
      </c>
      <c r="V144">
        <v>6738.9883500276956</v>
      </c>
      <c r="W144">
        <v>4651.4857303895378</v>
      </c>
      <c r="X144">
        <v>631.39612043043235</v>
      </c>
      <c r="Y144">
        <v>2099.4020282314609</v>
      </c>
      <c r="Z144">
        <v>0</v>
      </c>
      <c r="AA144">
        <v>244.481582920237</v>
      </c>
      <c r="AB144">
        <v>4</v>
      </c>
      <c r="AC144" s="6">
        <v>50.750905934670328</v>
      </c>
      <c r="AD144" s="6">
        <v>31948</v>
      </c>
      <c r="AE144">
        <v>13187</v>
      </c>
      <c r="AF144">
        <v>13319</v>
      </c>
      <c r="AG144">
        <v>31816</v>
      </c>
      <c r="AH144" s="23">
        <v>72.975624084472599</v>
      </c>
      <c r="AI144" s="23">
        <v>64.554435729980398</v>
      </c>
      <c r="AJ144" s="23">
        <v>2.2346017360687198</v>
      </c>
      <c r="AK144" s="23">
        <v>65.805091857910099</v>
      </c>
      <c r="AL144" s="23">
        <v>3.4852545261382999</v>
      </c>
      <c r="AM144" s="23">
        <v>62.8328437805175</v>
      </c>
      <c r="AN144">
        <v>195.63333333327</v>
      </c>
      <c r="AO144">
        <v>41975.433333360001</v>
      </c>
      <c r="AP144">
        <v>21060.335454158299</v>
      </c>
      <c r="AQ144">
        <v>0</v>
      </c>
      <c r="AR144">
        <v>0</v>
      </c>
      <c r="AS144">
        <v>6.7767369999999998</v>
      </c>
    </row>
    <row r="145" spans="1:45" x14ac:dyDescent="0.3">
      <c r="A145" t="s">
        <v>348</v>
      </c>
      <c r="B145" s="6" t="s">
        <v>183</v>
      </c>
      <c r="C145" t="s">
        <v>179</v>
      </c>
      <c r="D145">
        <v>0</v>
      </c>
      <c r="E145">
        <v>28.58906258</v>
      </c>
      <c r="F145" s="6"/>
      <c r="G145" s="6"/>
      <c r="H145" s="6"/>
      <c r="I145" s="6"/>
      <c r="J145" s="6"/>
      <c r="K145" s="6"/>
      <c r="L145" s="6">
        <v>10.29206374313682</v>
      </c>
      <c r="M145" s="6">
        <v>10.436613508058899</v>
      </c>
      <c r="N145" s="6"/>
      <c r="O145">
        <v>3.3798951655626297E-2</v>
      </c>
      <c r="P145">
        <v>0.28238067030906677</v>
      </c>
      <c r="Q145" t="s">
        <v>307</v>
      </c>
      <c r="R145">
        <v>1.0625</v>
      </c>
      <c r="S145" s="6">
        <v>3735.074602713591</v>
      </c>
      <c r="T145" s="6">
        <v>3488.723105881576</v>
      </c>
      <c r="U145" s="6">
        <v>5043.6250684519791</v>
      </c>
      <c r="V145">
        <v>8049.0122184235706</v>
      </c>
      <c r="W145">
        <v>2221.072719352645</v>
      </c>
      <c r="X145">
        <v>945.64132215968914</v>
      </c>
      <c r="Y145">
        <v>1298.0162508886931</v>
      </c>
      <c r="Z145">
        <v>0</v>
      </c>
      <c r="AA145">
        <v>2722.1789795090899</v>
      </c>
      <c r="AB145">
        <v>4</v>
      </c>
      <c r="AC145" s="6">
        <v>66.538696248699424</v>
      </c>
      <c r="AD145" s="6">
        <v>19310</v>
      </c>
      <c r="AE145">
        <v>1954</v>
      </c>
      <c r="AF145">
        <v>1019</v>
      </c>
      <c r="AG145">
        <v>20245</v>
      </c>
      <c r="AH145" s="23">
        <v>94.137664794921804</v>
      </c>
      <c r="AI145" s="23">
        <v>90.842781066894503</v>
      </c>
      <c r="AJ145" s="23">
        <v>1.1971701383590601</v>
      </c>
      <c r="AK145" s="23">
        <v>95.633949279785099</v>
      </c>
      <c r="AL145" s="23">
        <v>5.9883403778076101</v>
      </c>
      <c r="AM145" s="23">
        <v>90.692214965820298</v>
      </c>
      <c r="AN145">
        <v>88.500000000029999</v>
      </c>
      <c r="AO145">
        <v>18086.366666670001</v>
      </c>
      <c r="AP145">
        <v>9059.6447707080006</v>
      </c>
      <c r="AQ145">
        <v>0</v>
      </c>
      <c r="AR145">
        <v>0</v>
      </c>
      <c r="AS145">
        <v>14.050383</v>
      </c>
    </row>
    <row r="146" spans="1:45" x14ac:dyDescent="0.3">
      <c r="A146" t="s">
        <v>349</v>
      </c>
      <c r="B146" s="6" t="s">
        <v>183</v>
      </c>
      <c r="C146" t="s">
        <v>179</v>
      </c>
      <c r="D146">
        <v>0</v>
      </c>
      <c r="E146">
        <v>21.896820900000002</v>
      </c>
      <c r="F146" s="6"/>
      <c r="G146" s="6"/>
      <c r="H146" s="6"/>
      <c r="I146" s="6"/>
      <c r="J146" s="6"/>
      <c r="K146" s="6"/>
      <c r="L146" s="6">
        <v>7.8828548128902911</v>
      </c>
      <c r="M146" s="6">
        <v>7.2973525705436</v>
      </c>
      <c r="N146" s="6"/>
      <c r="O146">
        <v>3.3798951655626297E-2</v>
      </c>
      <c r="P146">
        <v>0.28238067030906677</v>
      </c>
      <c r="Q146" t="s">
        <v>307</v>
      </c>
      <c r="R146">
        <v>1.0625</v>
      </c>
      <c r="S146" s="6">
        <v>3724.8065932678469</v>
      </c>
      <c r="T146" s="6">
        <v>3480.7512512493258</v>
      </c>
      <c r="U146" s="6">
        <v>5050.5122011748836</v>
      </c>
      <c r="V146">
        <v>8049.5468605965743</v>
      </c>
      <c r="W146">
        <v>2211.5904765009409</v>
      </c>
      <c r="X146">
        <v>950.19228087310853</v>
      </c>
      <c r="Y146">
        <v>1298.679060130678</v>
      </c>
      <c r="Z146">
        <v>0</v>
      </c>
      <c r="AA146">
        <v>2733.9449661522999</v>
      </c>
      <c r="AB146">
        <v>4</v>
      </c>
      <c r="AC146" s="6">
        <v>66.676441747913785</v>
      </c>
      <c r="AD146" s="6">
        <v>19310</v>
      </c>
      <c r="AE146">
        <v>1954</v>
      </c>
      <c r="AF146">
        <v>1019</v>
      </c>
      <c r="AG146">
        <v>20245</v>
      </c>
      <c r="AH146" s="23">
        <v>94.137664794921804</v>
      </c>
      <c r="AI146" s="23">
        <v>90.842781066894503</v>
      </c>
      <c r="AJ146" s="23">
        <v>1.1971701383590601</v>
      </c>
      <c r="AK146" s="23">
        <v>95.633949279785099</v>
      </c>
      <c r="AL146" s="23">
        <v>5.9883403778076101</v>
      </c>
      <c r="AM146" s="23">
        <v>90.692214965820298</v>
      </c>
      <c r="AN146">
        <v>88.500000000029999</v>
      </c>
      <c r="AO146">
        <v>18086.366666670001</v>
      </c>
      <c r="AP146">
        <v>9059.6447707080006</v>
      </c>
      <c r="AQ146">
        <v>0</v>
      </c>
      <c r="AR146">
        <v>0</v>
      </c>
      <c r="AS146">
        <v>14.050383</v>
      </c>
    </row>
    <row r="147" spans="1:45" x14ac:dyDescent="0.3">
      <c r="A147" t="s">
        <v>350</v>
      </c>
      <c r="B147" s="6" t="s">
        <v>183</v>
      </c>
      <c r="C147">
        <v>0</v>
      </c>
      <c r="D147">
        <v>0</v>
      </c>
      <c r="E147">
        <v>47.519122809999999</v>
      </c>
      <c r="F147" s="6"/>
      <c r="G147" s="6"/>
      <c r="H147" s="6"/>
      <c r="I147" s="6"/>
      <c r="J147" s="6"/>
      <c r="K147" s="6"/>
      <c r="L147" s="6">
        <v>17.10688265360892</v>
      </c>
      <c r="M147" s="6">
        <v>20.636232163867501</v>
      </c>
      <c r="N147" s="6"/>
      <c r="O147">
        <v>3.0363760888576511E-2</v>
      </c>
      <c r="P147">
        <v>0.3056185245513916</v>
      </c>
      <c r="Q147" t="s">
        <v>273</v>
      </c>
      <c r="R147">
        <v>2.0625</v>
      </c>
      <c r="S147" s="6">
        <v>5736.2201431211788</v>
      </c>
      <c r="T147" s="6">
        <v>909.84943196421784</v>
      </c>
      <c r="U147" s="6">
        <v>5429.4419460652434</v>
      </c>
      <c r="V147">
        <v>6391.8643986517691</v>
      </c>
      <c r="W147">
        <v>5557.4946435060356</v>
      </c>
      <c r="X147">
        <v>442.00108307934897</v>
      </c>
      <c r="Y147">
        <v>3000.18401626069</v>
      </c>
      <c r="Z147">
        <v>0</v>
      </c>
      <c r="AA147">
        <v>209.66426856836</v>
      </c>
      <c r="AB147">
        <v>4</v>
      </c>
      <c r="AC147" s="6">
        <v>67.205547548577655</v>
      </c>
      <c r="AD147" s="6">
        <v>43370</v>
      </c>
      <c r="AE147">
        <v>30496</v>
      </c>
      <c r="AF147">
        <v>24792</v>
      </c>
      <c r="AG147">
        <v>49074</v>
      </c>
      <c r="AH147" s="23">
        <v>88.1112060546875</v>
      </c>
      <c r="AI147" s="23">
        <v>61.088859558105398</v>
      </c>
      <c r="AJ147" s="23">
        <v>7.3156633377075098</v>
      </c>
      <c r="AK147" s="23">
        <v>57.716304779052699</v>
      </c>
      <c r="AL147" s="23">
        <v>3.9431085586547798</v>
      </c>
      <c r="AM147" s="23">
        <v>54.112663269042898</v>
      </c>
      <c r="AN147">
        <v>195.63333333327</v>
      </c>
      <c r="AO147">
        <v>41975.433333360001</v>
      </c>
      <c r="AP147">
        <v>21060.335454158299</v>
      </c>
      <c r="AQ147">
        <v>0</v>
      </c>
      <c r="AR147">
        <v>2.6</v>
      </c>
      <c r="AS147">
        <v>6.7767369999999998</v>
      </c>
    </row>
    <row r="148" spans="1:45" x14ac:dyDescent="0.3">
      <c r="A148" t="s">
        <v>351</v>
      </c>
      <c r="B148" s="6" t="s">
        <v>183</v>
      </c>
      <c r="C148">
        <v>0</v>
      </c>
      <c r="D148">
        <v>0</v>
      </c>
      <c r="E148">
        <v>112.0769535</v>
      </c>
      <c r="F148" s="6"/>
      <c r="G148" s="6"/>
      <c r="H148" s="6"/>
      <c r="I148" s="6"/>
      <c r="J148" s="6"/>
      <c r="K148" s="6"/>
      <c r="L148" s="6">
        <v>40.347700245212764</v>
      </c>
      <c r="M148" s="6">
        <v>65.254746243687194</v>
      </c>
      <c r="N148" s="6"/>
      <c r="O148">
        <v>3.0639501288533211E-2</v>
      </c>
      <c r="P148">
        <v>0.3056185245513916</v>
      </c>
      <c r="Q148" t="s">
        <v>273</v>
      </c>
      <c r="R148">
        <v>2.0625</v>
      </c>
      <c r="S148" s="6">
        <v>5663.0011905639149</v>
      </c>
      <c r="T148" s="6">
        <v>918.42711888534882</v>
      </c>
      <c r="U148" s="6">
        <v>5491.7250123561234</v>
      </c>
      <c r="V148">
        <v>6442.5120910022652</v>
      </c>
      <c r="W148">
        <v>5459.2119591045457</v>
      </c>
      <c r="X148">
        <v>363.68970203470792</v>
      </c>
      <c r="Y148">
        <v>2910.1740589679571</v>
      </c>
      <c r="Z148">
        <v>0</v>
      </c>
      <c r="AA148">
        <v>205.51194558008601</v>
      </c>
      <c r="AB148">
        <v>4</v>
      </c>
      <c r="AC148" s="6">
        <v>65.083863106105611</v>
      </c>
      <c r="AD148" s="6">
        <v>43418</v>
      </c>
      <c r="AE148">
        <v>30507</v>
      </c>
      <c r="AF148">
        <v>24793</v>
      </c>
      <c r="AG148">
        <v>49132</v>
      </c>
      <c r="AH148" s="23">
        <v>88.1112060546875</v>
      </c>
      <c r="AI148" s="23">
        <v>61.088859558105398</v>
      </c>
      <c r="AJ148" s="23">
        <v>7.3156633377075098</v>
      </c>
      <c r="AK148" s="23">
        <v>57.716304779052699</v>
      </c>
      <c r="AL148" s="23">
        <v>3.9431085586547798</v>
      </c>
      <c r="AM148" s="23">
        <v>54.112663269042898</v>
      </c>
      <c r="AN148">
        <v>195.63333333327</v>
      </c>
      <c r="AO148">
        <v>41975.433333360001</v>
      </c>
      <c r="AP148">
        <v>21060.335454158299</v>
      </c>
      <c r="AQ148">
        <v>0</v>
      </c>
      <c r="AR148">
        <v>2.6</v>
      </c>
      <c r="AS148">
        <v>6.7767369999999998</v>
      </c>
    </row>
    <row r="149" spans="1:45" x14ac:dyDescent="0.3">
      <c r="A149" t="s">
        <v>352</v>
      </c>
      <c r="B149" s="6" t="s">
        <v>183</v>
      </c>
      <c r="C149">
        <v>0</v>
      </c>
      <c r="D149">
        <v>0</v>
      </c>
      <c r="E149">
        <v>24.143143429999999</v>
      </c>
      <c r="F149" s="6"/>
      <c r="G149" s="6"/>
      <c r="H149" s="6"/>
      <c r="I149" s="6"/>
      <c r="J149" s="6"/>
      <c r="K149" s="6"/>
      <c r="L149" s="6">
        <v>8.6915316355973484</v>
      </c>
      <c r="M149" s="6">
        <v>8.3189893175979694</v>
      </c>
      <c r="N149" s="6"/>
      <c r="O149">
        <v>3.0747069045901299E-2</v>
      </c>
      <c r="P149">
        <v>0.30367618799209589</v>
      </c>
      <c r="Q149" t="s">
        <v>273</v>
      </c>
      <c r="R149">
        <v>1.0625</v>
      </c>
      <c r="S149" s="6">
        <v>5502.0863315530887</v>
      </c>
      <c r="T149" s="6">
        <v>1119.979751804234</v>
      </c>
      <c r="U149" s="6">
        <v>5614.5251167420056</v>
      </c>
      <c r="V149">
        <v>6517.0191745361844</v>
      </c>
      <c r="W149">
        <v>5142.4454710461496</v>
      </c>
      <c r="X149">
        <v>331.60929395720922</v>
      </c>
      <c r="Y149">
        <v>2562.1532091131621</v>
      </c>
      <c r="Z149">
        <v>0</v>
      </c>
      <c r="AA149">
        <v>80.141995317501895</v>
      </c>
      <c r="AB149">
        <v>4</v>
      </c>
      <c r="AC149" s="6">
        <v>59.90671103056534</v>
      </c>
      <c r="AD149" s="6">
        <v>39365</v>
      </c>
      <c r="AE149">
        <v>24122</v>
      </c>
      <c r="AF149">
        <v>20863</v>
      </c>
      <c r="AG149">
        <v>42624</v>
      </c>
      <c r="AH149" s="23">
        <v>72.975624084472599</v>
      </c>
      <c r="AI149" s="23">
        <v>61.316047668457003</v>
      </c>
      <c r="AJ149" s="23">
        <v>3.8924424648284899</v>
      </c>
      <c r="AK149" s="23">
        <v>60.996021270751903</v>
      </c>
      <c r="AL149" s="23">
        <v>3.5724184513092001</v>
      </c>
      <c r="AM149" s="23">
        <v>57.831813812255803</v>
      </c>
      <c r="AN149">
        <v>195.63333333327</v>
      </c>
      <c r="AO149">
        <v>41975.433333360001</v>
      </c>
      <c r="AP149">
        <v>21060.335454158299</v>
      </c>
      <c r="AQ149">
        <v>0</v>
      </c>
      <c r="AR149">
        <v>0</v>
      </c>
      <c r="AS149">
        <v>6.7767369999999998</v>
      </c>
    </row>
    <row r="150" spans="1:45" x14ac:dyDescent="0.3">
      <c r="A150" t="s">
        <v>353</v>
      </c>
      <c r="B150" s="6" t="s">
        <v>183</v>
      </c>
      <c r="C150">
        <v>0</v>
      </c>
      <c r="D150">
        <v>0</v>
      </c>
      <c r="E150">
        <v>22.43926875</v>
      </c>
      <c r="F150" s="6"/>
      <c r="G150" s="6"/>
      <c r="H150" s="6"/>
      <c r="I150" s="6"/>
      <c r="J150" s="6"/>
      <c r="K150" s="6"/>
      <c r="L150" s="6">
        <v>8.0781375840492551</v>
      </c>
      <c r="M150" s="6">
        <v>7.5409235638726502</v>
      </c>
      <c r="N150" s="6"/>
      <c r="O150">
        <v>3.1291309744119637E-2</v>
      </c>
      <c r="P150">
        <v>0.30367618799209589</v>
      </c>
      <c r="Q150" t="s">
        <v>273</v>
      </c>
      <c r="R150">
        <v>1.0625</v>
      </c>
      <c r="S150" s="6">
        <v>5466.6694624051534</v>
      </c>
      <c r="T150" s="6">
        <v>1155.7407858117369</v>
      </c>
      <c r="U150" s="6">
        <v>5645.3841128638278</v>
      </c>
      <c r="V150">
        <v>6539.7935748157461</v>
      </c>
      <c r="W150">
        <v>5082.8348102862292</v>
      </c>
      <c r="X150">
        <v>348.66849010681449</v>
      </c>
      <c r="Y150">
        <v>2502.3257121025822</v>
      </c>
      <c r="Z150">
        <v>0</v>
      </c>
      <c r="AA150">
        <v>67.362582383256296</v>
      </c>
      <c r="AB150">
        <v>4</v>
      </c>
      <c r="AC150" s="6">
        <v>58.285637130422238</v>
      </c>
      <c r="AD150" s="6">
        <v>39054</v>
      </c>
      <c r="AE150">
        <v>23066</v>
      </c>
      <c r="AF150">
        <v>20178</v>
      </c>
      <c r="AG150">
        <v>41942</v>
      </c>
      <c r="AH150" s="23">
        <v>72.975624084472599</v>
      </c>
      <c r="AI150" s="23">
        <v>61.316047668457003</v>
      </c>
      <c r="AJ150" s="23">
        <v>3.8924424648284899</v>
      </c>
      <c r="AK150" s="23">
        <v>60.996021270751903</v>
      </c>
      <c r="AL150" s="23">
        <v>3.5724184513092001</v>
      </c>
      <c r="AM150" s="23">
        <v>57.831813812255803</v>
      </c>
      <c r="AN150">
        <v>195.63333333327</v>
      </c>
      <c r="AO150">
        <v>41975.433333360001</v>
      </c>
      <c r="AP150">
        <v>21060.335454158299</v>
      </c>
      <c r="AQ150">
        <v>0</v>
      </c>
      <c r="AR150">
        <v>0</v>
      </c>
      <c r="AS150">
        <v>6.7767369999999998</v>
      </c>
    </row>
    <row r="151" spans="1:45" x14ac:dyDescent="0.3">
      <c r="A151" t="s">
        <v>354</v>
      </c>
      <c r="B151" s="6" t="s">
        <v>183</v>
      </c>
      <c r="C151">
        <v>0</v>
      </c>
      <c r="D151">
        <v>0</v>
      </c>
      <c r="E151">
        <v>26.551223499999999</v>
      </c>
      <c r="F151" s="6"/>
      <c r="G151" s="6"/>
      <c r="H151" s="6"/>
      <c r="I151" s="6"/>
      <c r="J151" s="6"/>
      <c r="K151" s="6"/>
      <c r="L151" s="6">
        <v>9.5584400602430115</v>
      </c>
      <c r="M151" s="6">
        <v>9.4508377344079193</v>
      </c>
      <c r="N151" s="6"/>
      <c r="O151">
        <v>3.1797077506780617E-2</v>
      </c>
      <c r="P151">
        <v>0.30286040902137762</v>
      </c>
      <c r="Q151" t="s">
        <v>273</v>
      </c>
      <c r="R151">
        <v>1.0625</v>
      </c>
      <c r="S151" s="6">
        <v>5418.5168568509198</v>
      </c>
      <c r="T151" s="6">
        <v>1226.3695286055879</v>
      </c>
      <c r="U151" s="6">
        <v>5686.8067784578234</v>
      </c>
      <c r="V151">
        <v>6567.4191892323761</v>
      </c>
      <c r="W151">
        <v>4988.9634279858801</v>
      </c>
      <c r="X151">
        <v>404.78013379240838</v>
      </c>
      <c r="Y151">
        <v>2402.163035034333</v>
      </c>
      <c r="Z151">
        <v>0</v>
      </c>
      <c r="AA151">
        <v>36.5964335394466</v>
      </c>
      <c r="AB151">
        <v>4</v>
      </c>
      <c r="AC151" s="6">
        <v>55.882869404113087</v>
      </c>
      <c r="AD151" s="6">
        <v>37269</v>
      </c>
      <c r="AE151">
        <v>19662</v>
      </c>
      <c r="AF151">
        <v>18181</v>
      </c>
      <c r="AG151">
        <v>38750</v>
      </c>
      <c r="AH151" s="23">
        <v>72.975624084472599</v>
      </c>
      <c r="AI151" s="23">
        <v>61.316047668457003</v>
      </c>
      <c r="AJ151" s="23">
        <v>3.8924424648284899</v>
      </c>
      <c r="AK151" s="23">
        <v>60.996021270751903</v>
      </c>
      <c r="AL151" s="23">
        <v>3.5724184513092001</v>
      </c>
      <c r="AM151" s="23">
        <v>57.831813812255803</v>
      </c>
      <c r="AN151">
        <v>195.63333333327</v>
      </c>
      <c r="AO151">
        <v>41975.433333360001</v>
      </c>
      <c r="AP151">
        <v>21060.335454158299</v>
      </c>
      <c r="AQ151">
        <v>0</v>
      </c>
      <c r="AR151">
        <v>0</v>
      </c>
      <c r="AS151">
        <v>6.7767369999999998</v>
      </c>
    </row>
    <row r="152" spans="1:45" x14ac:dyDescent="0.3">
      <c r="A152" t="s">
        <v>355</v>
      </c>
      <c r="B152" s="6" t="s">
        <v>183</v>
      </c>
      <c r="C152">
        <v>0</v>
      </c>
      <c r="D152">
        <v>0</v>
      </c>
      <c r="E152">
        <v>69.750584279999998</v>
      </c>
      <c r="F152" s="6"/>
      <c r="G152" s="6"/>
      <c r="H152" s="6"/>
      <c r="I152" s="6"/>
      <c r="J152" s="6"/>
      <c r="K152" s="6"/>
      <c r="L152" s="6">
        <v>25.110213049203161</v>
      </c>
      <c r="M152" s="6">
        <v>34.5353863455545</v>
      </c>
      <c r="N152" s="6"/>
      <c r="O152">
        <v>3.1974989920854568E-2</v>
      </c>
      <c r="P152">
        <v>0.30286040902137762</v>
      </c>
      <c r="Q152" t="s">
        <v>273</v>
      </c>
      <c r="R152">
        <v>1.0625</v>
      </c>
      <c r="S152" s="6">
        <v>5330.5625342492422</v>
      </c>
      <c r="T152" s="6">
        <v>1325.0149964274999</v>
      </c>
      <c r="U152" s="6">
        <v>5671.5353225564604</v>
      </c>
      <c r="V152">
        <v>6629.1173439861404</v>
      </c>
      <c r="W152">
        <v>4841.514482380986</v>
      </c>
      <c r="X152">
        <v>502.07211733746198</v>
      </c>
      <c r="Y152">
        <v>2258.3975989045148</v>
      </c>
      <c r="Z152">
        <v>0</v>
      </c>
      <c r="AA152">
        <v>54.550034576123899</v>
      </c>
      <c r="AB152">
        <v>4</v>
      </c>
      <c r="AC152" s="6">
        <v>52.014829434095667</v>
      </c>
      <c r="AD152" s="6">
        <v>34691</v>
      </c>
      <c r="AE152">
        <v>16194</v>
      </c>
      <c r="AF152">
        <v>15833</v>
      </c>
      <c r="AG152">
        <v>35052</v>
      </c>
      <c r="AH152" s="23">
        <v>72.975624084472599</v>
      </c>
      <c r="AI152" s="23">
        <v>64.554435729980398</v>
      </c>
      <c r="AJ152" s="23">
        <v>2.2346017360687198</v>
      </c>
      <c r="AK152" s="23">
        <v>65.805091857910099</v>
      </c>
      <c r="AL152" s="23">
        <v>3.4852545261382999</v>
      </c>
      <c r="AM152" s="23">
        <v>62.8328437805175</v>
      </c>
      <c r="AN152">
        <v>195.63333333327</v>
      </c>
      <c r="AO152">
        <v>41975.433333360001</v>
      </c>
      <c r="AP152">
        <v>21060.335454158299</v>
      </c>
      <c r="AQ152">
        <v>0</v>
      </c>
      <c r="AR152">
        <v>0</v>
      </c>
      <c r="AS152">
        <v>6.7767369999999998</v>
      </c>
    </row>
    <row r="153" spans="1:45" x14ac:dyDescent="0.3">
      <c r="A153" t="s">
        <v>356</v>
      </c>
      <c r="B153" s="6" t="s">
        <v>183</v>
      </c>
      <c r="C153">
        <v>0</v>
      </c>
      <c r="D153">
        <v>0</v>
      </c>
      <c r="E153">
        <v>21.80673255</v>
      </c>
      <c r="F153" s="6"/>
      <c r="G153" s="6"/>
      <c r="H153" s="6"/>
      <c r="I153" s="6"/>
      <c r="J153" s="6"/>
      <c r="K153" s="6"/>
      <c r="L153" s="6">
        <v>7.850423720022663</v>
      </c>
      <c r="M153" s="6">
        <v>7.2571000429251997</v>
      </c>
      <c r="N153" s="6"/>
      <c r="O153">
        <v>3.1974989920854568E-2</v>
      </c>
      <c r="P153">
        <v>0.30286040902137762</v>
      </c>
      <c r="Q153" t="s">
        <v>273</v>
      </c>
      <c r="R153">
        <v>1.0625</v>
      </c>
      <c r="S153" s="6">
        <v>5351.5644255728703</v>
      </c>
      <c r="T153" s="6">
        <v>1313.9876074763499</v>
      </c>
      <c r="U153" s="6">
        <v>5687.2524230587169</v>
      </c>
      <c r="V153">
        <v>6611.514682156816</v>
      </c>
      <c r="W153">
        <v>4868.082961507911</v>
      </c>
      <c r="X153">
        <v>489.77177431893682</v>
      </c>
      <c r="Y153">
        <v>2279.2990151077452</v>
      </c>
      <c r="Z153">
        <v>0</v>
      </c>
      <c r="AA153">
        <v>28.084449187083301</v>
      </c>
      <c r="AB153">
        <v>4</v>
      </c>
      <c r="AC153" s="6">
        <v>52.699324787795007</v>
      </c>
      <c r="AD153" s="6">
        <v>35176</v>
      </c>
      <c r="AE153">
        <v>16607</v>
      </c>
      <c r="AF153">
        <v>16277</v>
      </c>
      <c r="AG153">
        <v>35506</v>
      </c>
      <c r="AH153" s="23">
        <v>72.975624084472599</v>
      </c>
      <c r="AI153" s="23">
        <v>64.554435729980398</v>
      </c>
      <c r="AJ153" s="23">
        <v>2.2346017360687198</v>
      </c>
      <c r="AK153" s="23">
        <v>65.805091857910099</v>
      </c>
      <c r="AL153" s="23">
        <v>3.4852545261382999</v>
      </c>
      <c r="AM153" s="23">
        <v>62.8328437805175</v>
      </c>
      <c r="AN153">
        <v>195.63333333327</v>
      </c>
      <c r="AO153">
        <v>41975.433333360001</v>
      </c>
      <c r="AP153">
        <v>21060.335454158299</v>
      </c>
      <c r="AQ153">
        <v>0</v>
      </c>
      <c r="AR153">
        <v>0</v>
      </c>
      <c r="AS153">
        <v>6.7767369999999998</v>
      </c>
    </row>
    <row r="154" spans="1:45" x14ac:dyDescent="0.3">
      <c r="A154" t="s">
        <v>357</v>
      </c>
      <c r="B154" s="6" t="s">
        <v>183</v>
      </c>
      <c r="C154">
        <v>0</v>
      </c>
      <c r="D154">
        <v>0</v>
      </c>
      <c r="E154">
        <v>21.565881390000001</v>
      </c>
      <c r="F154" s="6"/>
      <c r="G154" s="6"/>
      <c r="H154" s="6"/>
      <c r="I154" s="6"/>
      <c r="J154" s="6"/>
      <c r="K154" s="6"/>
      <c r="L154" s="6">
        <v>7.7637189511768518</v>
      </c>
      <c r="M154" s="6">
        <v>7.1497638609755203</v>
      </c>
      <c r="N154" s="6"/>
      <c r="O154">
        <v>3.1291309744119637E-2</v>
      </c>
      <c r="P154">
        <v>0.30286040902137762</v>
      </c>
      <c r="Q154" t="s">
        <v>273</v>
      </c>
      <c r="R154">
        <v>1.0625</v>
      </c>
      <c r="S154" s="6">
        <v>5408.4562069143012</v>
      </c>
      <c r="T154" s="6">
        <v>1224.8659962495981</v>
      </c>
      <c r="U154" s="6">
        <v>5696.7537266173322</v>
      </c>
      <c r="V154">
        <v>6576.9661890576172</v>
      </c>
      <c r="W154">
        <v>4980.2502120106228</v>
      </c>
      <c r="X154">
        <v>402.32939522702321</v>
      </c>
      <c r="Y154">
        <v>2397.983112842554</v>
      </c>
      <c r="Z154">
        <v>0</v>
      </c>
      <c r="AA154">
        <v>42.6737770021956</v>
      </c>
      <c r="AB154">
        <v>4</v>
      </c>
      <c r="AC154" s="6">
        <v>55.521332966995907</v>
      </c>
      <c r="AD154" s="6">
        <v>36815</v>
      </c>
      <c r="AE154">
        <v>19177</v>
      </c>
      <c r="AF154">
        <v>17767</v>
      </c>
      <c r="AG154">
        <v>38225</v>
      </c>
      <c r="AH154" s="23">
        <v>72.975624084472599</v>
      </c>
      <c r="AI154" s="23">
        <v>61.316047668457003</v>
      </c>
      <c r="AJ154" s="23">
        <v>3.8924424648284899</v>
      </c>
      <c r="AK154" s="23">
        <v>60.996021270751903</v>
      </c>
      <c r="AL154" s="23">
        <v>3.5724184513092001</v>
      </c>
      <c r="AM154" s="23">
        <v>57.831813812255803</v>
      </c>
      <c r="AN154">
        <v>195.63333333327</v>
      </c>
      <c r="AO154">
        <v>41975.433333360001</v>
      </c>
      <c r="AP154">
        <v>21060.335454158299</v>
      </c>
      <c r="AQ154">
        <v>0</v>
      </c>
      <c r="AR154">
        <v>0</v>
      </c>
      <c r="AS154">
        <v>6.7767369999999998</v>
      </c>
    </row>
    <row r="155" spans="1:45" x14ac:dyDescent="0.3">
      <c r="A155" t="s">
        <v>358</v>
      </c>
      <c r="B155" s="6" t="s">
        <v>183</v>
      </c>
      <c r="C155">
        <v>0</v>
      </c>
      <c r="D155">
        <v>0</v>
      </c>
      <c r="E155">
        <v>37.07855507</v>
      </c>
      <c r="F155" s="6"/>
      <c r="G155" s="6"/>
      <c r="H155" s="6"/>
      <c r="I155" s="6"/>
      <c r="J155" s="6"/>
      <c r="K155" s="6"/>
      <c r="L155" s="6">
        <v>13.348280976321551</v>
      </c>
      <c r="M155" s="6">
        <v>14.793407443844201</v>
      </c>
      <c r="N155" s="6"/>
      <c r="O155">
        <v>3.1797077506780617E-2</v>
      </c>
      <c r="P155">
        <v>0.30286040902137762</v>
      </c>
      <c r="Q155" t="s">
        <v>273</v>
      </c>
      <c r="R155">
        <v>1.0625</v>
      </c>
      <c r="S155" s="6">
        <v>5413.026273580972</v>
      </c>
      <c r="T155" s="6">
        <v>1249.306898672374</v>
      </c>
      <c r="U155" s="6">
        <v>5690.6822689871051</v>
      </c>
      <c r="V155">
        <v>6567.5465106029233</v>
      </c>
      <c r="W155">
        <v>4968.593320957174</v>
      </c>
      <c r="X155">
        <v>426.48669513369668</v>
      </c>
      <c r="Y155">
        <v>2376.068615759812</v>
      </c>
      <c r="Z155">
        <v>0</v>
      </c>
      <c r="AA155">
        <v>22.359717122272201</v>
      </c>
      <c r="AB155">
        <v>4</v>
      </c>
      <c r="AC155" s="6">
        <v>55.457741953469181</v>
      </c>
      <c r="AD155" s="6">
        <v>37171</v>
      </c>
      <c r="AE155">
        <v>19657</v>
      </c>
      <c r="AF155">
        <v>18125</v>
      </c>
      <c r="AG155">
        <v>38703</v>
      </c>
      <c r="AH155" s="23">
        <v>72.975624084472599</v>
      </c>
      <c r="AI155" s="23">
        <v>61.316047668457003</v>
      </c>
      <c r="AJ155" s="23">
        <v>3.8924424648284899</v>
      </c>
      <c r="AK155" s="23">
        <v>60.996021270751903</v>
      </c>
      <c r="AL155" s="23">
        <v>3.5724184513092001</v>
      </c>
      <c r="AM155" s="23">
        <v>57.831813812255803</v>
      </c>
      <c r="AN155">
        <v>195.63333333327</v>
      </c>
      <c r="AO155">
        <v>41975.433333360001</v>
      </c>
      <c r="AP155">
        <v>21060.335454158299</v>
      </c>
      <c r="AQ155">
        <v>0</v>
      </c>
      <c r="AR155">
        <v>0</v>
      </c>
      <c r="AS155">
        <v>6.7767369999999998</v>
      </c>
    </row>
    <row r="156" spans="1:45" x14ac:dyDescent="0.3">
      <c r="A156" t="s">
        <v>359</v>
      </c>
      <c r="B156" s="6" t="s">
        <v>183</v>
      </c>
      <c r="C156">
        <v>0</v>
      </c>
      <c r="D156">
        <v>0</v>
      </c>
      <c r="E156">
        <v>31.229898179999999</v>
      </c>
      <c r="F156" s="6"/>
      <c r="G156" s="6"/>
      <c r="H156" s="6"/>
      <c r="I156" s="6"/>
      <c r="J156" s="6"/>
      <c r="K156" s="6"/>
      <c r="L156" s="6">
        <v>11.242761996338229</v>
      </c>
      <c r="M156" s="6">
        <v>11.7500947128229</v>
      </c>
      <c r="N156" s="6"/>
      <c r="O156">
        <v>3.1974989920854568E-2</v>
      </c>
      <c r="P156">
        <v>0.30286040902137762</v>
      </c>
      <c r="Q156" t="s">
        <v>273</v>
      </c>
      <c r="R156">
        <v>1.0625</v>
      </c>
      <c r="S156" s="6">
        <v>5370.8220489669066</v>
      </c>
      <c r="T156" s="6">
        <v>1311.7011370280941</v>
      </c>
      <c r="U156" s="6">
        <v>5703.7971577314238</v>
      </c>
      <c r="V156">
        <v>6593.9589608499282</v>
      </c>
      <c r="W156">
        <v>4887.5221586147691</v>
      </c>
      <c r="X156">
        <v>486.96448414217161</v>
      </c>
      <c r="Y156">
        <v>2291.124265508312</v>
      </c>
      <c r="Z156">
        <v>0</v>
      </c>
      <c r="AA156">
        <v>8.4488240549870994</v>
      </c>
      <c r="AB156">
        <v>4</v>
      </c>
      <c r="AC156" s="6">
        <v>53.306671053746847</v>
      </c>
      <c r="AD156" s="6">
        <v>35591</v>
      </c>
      <c r="AE156">
        <v>17085</v>
      </c>
      <c r="AF156">
        <v>16690</v>
      </c>
      <c r="AG156">
        <v>35986</v>
      </c>
      <c r="AH156" s="23">
        <v>72.975624084472599</v>
      </c>
      <c r="AI156" s="23">
        <v>64.554435729980398</v>
      </c>
      <c r="AJ156" s="23">
        <v>2.2346017360687198</v>
      </c>
      <c r="AK156" s="23">
        <v>65.805091857910099</v>
      </c>
      <c r="AL156" s="23">
        <v>3.4852545261382999</v>
      </c>
      <c r="AM156" s="23">
        <v>62.8328437805175</v>
      </c>
      <c r="AN156">
        <v>195.63333333327</v>
      </c>
      <c r="AO156">
        <v>41975.433333360001</v>
      </c>
      <c r="AP156">
        <v>21060.335454158299</v>
      </c>
      <c r="AQ156">
        <v>0</v>
      </c>
      <c r="AR156">
        <v>0</v>
      </c>
      <c r="AS156">
        <v>6.7767369999999998</v>
      </c>
    </row>
    <row r="157" spans="1:45" x14ac:dyDescent="0.3">
      <c r="A157" t="s">
        <v>360</v>
      </c>
      <c r="B157" s="6" t="s">
        <v>183</v>
      </c>
      <c r="C157">
        <v>0</v>
      </c>
      <c r="D157">
        <v>0</v>
      </c>
      <c r="E157">
        <v>20.29045567</v>
      </c>
      <c r="F157" s="6"/>
      <c r="G157" s="6"/>
      <c r="H157" s="6"/>
      <c r="I157" s="6"/>
      <c r="J157" s="6"/>
      <c r="K157" s="6"/>
      <c r="L157" s="6">
        <v>7.3045635423436757</v>
      </c>
      <c r="M157" s="6">
        <v>6.5882409528713097</v>
      </c>
      <c r="N157" s="6"/>
      <c r="O157">
        <v>3.1974989920854568E-2</v>
      </c>
      <c r="P157">
        <v>0.30286040902137762</v>
      </c>
      <c r="Q157" t="s">
        <v>273</v>
      </c>
      <c r="R157">
        <v>1.0625</v>
      </c>
      <c r="S157" s="6">
        <v>5389.0371746275896</v>
      </c>
      <c r="T157" s="6">
        <v>1314.9364479670869</v>
      </c>
      <c r="U157" s="6">
        <v>5710.6263891475683</v>
      </c>
      <c r="V157">
        <v>6576.3581001080647</v>
      </c>
      <c r="W157">
        <v>4902.5529444285521</v>
      </c>
      <c r="X157">
        <v>490.18484071506498</v>
      </c>
      <c r="Y157">
        <v>2297.3119654314032</v>
      </c>
      <c r="Z157">
        <v>0</v>
      </c>
      <c r="AA157">
        <v>0</v>
      </c>
      <c r="AB157">
        <v>4</v>
      </c>
      <c r="AC157" s="6">
        <v>53.845019195582502</v>
      </c>
      <c r="AD157" s="6">
        <v>35591</v>
      </c>
      <c r="AE157">
        <v>17085</v>
      </c>
      <c r="AF157">
        <v>16690</v>
      </c>
      <c r="AG157">
        <v>35986</v>
      </c>
      <c r="AH157" s="23">
        <v>72.975624084472599</v>
      </c>
      <c r="AI157" s="23">
        <v>64.554435729980398</v>
      </c>
      <c r="AJ157" s="23">
        <v>2.2346017360687198</v>
      </c>
      <c r="AK157" s="23">
        <v>65.805091857910099</v>
      </c>
      <c r="AL157" s="23">
        <v>3.4852545261382999</v>
      </c>
      <c r="AM157" s="23">
        <v>62.8328437805175</v>
      </c>
      <c r="AN157">
        <v>195.63333333327</v>
      </c>
      <c r="AO157">
        <v>41975.433333360001</v>
      </c>
      <c r="AP157">
        <v>21060.335454158299</v>
      </c>
      <c r="AQ157">
        <v>0</v>
      </c>
      <c r="AR157">
        <v>0</v>
      </c>
      <c r="AS157">
        <v>6.7767369999999998</v>
      </c>
    </row>
    <row r="158" spans="1:45" x14ac:dyDescent="0.3">
      <c r="A158" t="s">
        <v>361</v>
      </c>
      <c r="B158" s="6" t="s">
        <v>183</v>
      </c>
      <c r="C158">
        <v>0</v>
      </c>
      <c r="D158">
        <v>0</v>
      </c>
      <c r="E158">
        <v>24.550587759999999</v>
      </c>
      <c r="F158" s="6"/>
      <c r="G158" s="6"/>
      <c r="H158" s="6"/>
      <c r="I158" s="6"/>
      <c r="J158" s="6"/>
      <c r="K158" s="6"/>
      <c r="L158" s="6">
        <v>8.8382114870846262</v>
      </c>
      <c r="M158" s="6">
        <v>8.5078953986300103</v>
      </c>
      <c r="N158" s="6"/>
      <c r="O158">
        <v>3.1797077506780617E-2</v>
      </c>
      <c r="P158">
        <v>0.30286040902137762</v>
      </c>
      <c r="Q158" t="s">
        <v>273</v>
      </c>
      <c r="R158">
        <v>1.0625</v>
      </c>
      <c r="S158" s="6">
        <v>5381.0001235198406</v>
      </c>
      <c r="T158" s="6">
        <v>1280.300401471424</v>
      </c>
      <c r="U158" s="6">
        <v>5703.9650602937827</v>
      </c>
      <c r="V158">
        <v>6590.725024462663</v>
      </c>
      <c r="W158">
        <v>4917.715445571559</v>
      </c>
      <c r="X158">
        <v>455.56380291091727</v>
      </c>
      <c r="Y158">
        <v>2327.7223330414909</v>
      </c>
      <c r="Z158">
        <v>0</v>
      </c>
      <c r="AA158">
        <v>16.098449402701402</v>
      </c>
      <c r="AB158">
        <v>4</v>
      </c>
      <c r="AC158" s="6">
        <v>54.000695465738467</v>
      </c>
      <c r="AD158" s="6">
        <v>35534</v>
      </c>
      <c r="AE158">
        <v>17081</v>
      </c>
      <c r="AF158">
        <v>16664</v>
      </c>
      <c r="AG158">
        <v>35951</v>
      </c>
      <c r="AH158" s="23">
        <v>72.975624084472599</v>
      </c>
      <c r="AI158" s="23">
        <v>61.316047668457003</v>
      </c>
      <c r="AJ158" s="23">
        <v>3.8924424648284899</v>
      </c>
      <c r="AK158" s="23">
        <v>60.996021270751903</v>
      </c>
      <c r="AL158" s="23">
        <v>3.5724184513092001</v>
      </c>
      <c r="AM158" s="23">
        <v>57.831813812255803</v>
      </c>
      <c r="AN158">
        <v>195.63333333327</v>
      </c>
      <c r="AO158">
        <v>41975.433333360001</v>
      </c>
      <c r="AP158">
        <v>21060.335454158299</v>
      </c>
      <c r="AQ158">
        <v>0</v>
      </c>
      <c r="AR158">
        <v>0</v>
      </c>
      <c r="AS158">
        <v>6.7767369999999998</v>
      </c>
    </row>
    <row r="159" spans="1:45" x14ac:dyDescent="0.3">
      <c r="A159" t="s">
        <v>362</v>
      </c>
      <c r="B159" s="6" t="s">
        <v>183</v>
      </c>
      <c r="C159">
        <v>0</v>
      </c>
      <c r="D159">
        <v>0</v>
      </c>
      <c r="E159">
        <v>20.001656709999999</v>
      </c>
      <c r="F159" s="6"/>
      <c r="G159" s="6"/>
      <c r="H159" s="6"/>
      <c r="I159" s="6"/>
      <c r="J159" s="6"/>
      <c r="K159" s="6"/>
      <c r="L159" s="6">
        <v>7.200592668280005</v>
      </c>
      <c r="M159" s="6">
        <v>6.4627300144440403</v>
      </c>
      <c r="N159" s="6"/>
      <c r="O159">
        <v>3.1974989920854568E-2</v>
      </c>
      <c r="P159">
        <v>0.30286040902137762</v>
      </c>
      <c r="Q159" t="s">
        <v>273</v>
      </c>
      <c r="R159">
        <v>1.0625</v>
      </c>
      <c r="S159" s="6">
        <v>5397.3806083235886</v>
      </c>
      <c r="T159" s="6">
        <v>1315.3497761181779</v>
      </c>
      <c r="U159" s="6">
        <v>5702.3799978565276</v>
      </c>
      <c r="V159">
        <v>6568.5225225682298</v>
      </c>
      <c r="W159">
        <v>4910.2018846082874</v>
      </c>
      <c r="X159">
        <v>490.73620753266061</v>
      </c>
      <c r="Y159">
        <v>2301.3409606810719</v>
      </c>
      <c r="Z159">
        <v>0</v>
      </c>
      <c r="AA159">
        <v>0</v>
      </c>
      <c r="AB159">
        <v>4</v>
      </c>
      <c r="AC159" s="6">
        <v>54.111319092859169</v>
      </c>
      <c r="AD159" s="6">
        <v>35591</v>
      </c>
      <c r="AE159">
        <v>17085</v>
      </c>
      <c r="AF159">
        <v>16690</v>
      </c>
      <c r="AG159">
        <v>35986</v>
      </c>
      <c r="AH159" s="23">
        <v>72.975624084472599</v>
      </c>
      <c r="AI159" s="23">
        <v>64.554435729980398</v>
      </c>
      <c r="AJ159" s="23">
        <v>2.2346017360687198</v>
      </c>
      <c r="AK159" s="23">
        <v>65.805091857910099</v>
      </c>
      <c r="AL159" s="23">
        <v>3.4852545261382999</v>
      </c>
      <c r="AM159" s="23">
        <v>62.8328437805175</v>
      </c>
      <c r="AN159">
        <v>195.63333333327</v>
      </c>
      <c r="AO159">
        <v>41975.433333360001</v>
      </c>
      <c r="AP159">
        <v>21060.335454158299</v>
      </c>
      <c r="AQ159">
        <v>0</v>
      </c>
      <c r="AR159">
        <v>0</v>
      </c>
      <c r="AS159">
        <v>6.7767369999999998</v>
      </c>
    </row>
    <row r="160" spans="1:45" x14ac:dyDescent="0.3">
      <c r="A160" t="s">
        <v>363</v>
      </c>
      <c r="B160" s="6" t="s">
        <v>183</v>
      </c>
      <c r="C160">
        <v>0</v>
      </c>
      <c r="D160">
        <v>0</v>
      </c>
      <c r="E160">
        <v>62.411348959999998</v>
      </c>
      <c r="F160" s="6"/>
      <c r="G160" s="6"/>
      <c r="H160" s="6"/>
      <c r="I160" s="6"/>
      <c r="J160" s="6"/>
      <c r="K160" s="6"/>
      <c r="L160" s="6">
        <v>22.468085626065729</v>
      </c>
      <c r="M160" s="6">
        <v>29.7496072744866</v>
      </c>
      <c r="N160" s="6"/>
      <c r="O160">
        <v>3.1797077506780617E-2</v>
      </c>
      <c r="P160">
        <v>0.30286040902137762</v>
      </c>
      <c r="Q160" t="s">
        <v>273</v>
      </c>
      <c r="R160">
        <v>1.0625</v>
      </c>
      <c r="S160" s="6">
        <v>5400.1890597202619</v>
      </c>
      <c r="T160" s="6">
        <v>1255.692944304443</v>
      </c>
      <c r="U160" s="6">
        <v>5702.8804645737746</v>
      </c>
      <c r="V160">
        <v>6578.0250683068271</v>
      </c>
      <c r="W160">
        <v>4952.0872596537056</v>
      </c>
      <c r="X160">
        <v>431.85447327703679</v>
      </c>
      <c r="Y160">
        <v>2362.5630540680022</v>
      </c>
      <c r="Z160">
        <v>0</v>
      </c>
      <c r="AA160">
        <v>24.131036793898701</v>
      </c>
      <c r="AB160">
        <v>4</v>
      </c>
      <c r="AC160" s="6">
        <v>54.928342364024203</v>
      </c>
      <c r="AD160" s="6">
        <v>35534</v>
      </c>
      <c r="AE160">
        <v>17081</v>
      </c>
      <c r="AF160">
        <v>16664</v>
      </c>
      <c r="AG160">
        <v>35951</v>
      </c>
      <c r="AH160" s="23">
        <v>72.975624084472599</v>
      </c>
      <c r="AI160" s="23">
        <v>61.316047668457003</v>
      </c>
      <c r="AJ160" s="23">
        <v>3.8924424648284899</v>
      </c>
      <c r="AK160" s="23">
        <v>60.996021270751903</v>
      </c>
      <c r="AL160" s="23">
        <v>3.5724184513092001</v>
      </c>
      <c r="AM160" s="23">
        <v>57.831813812255803</v>
      </c>
      <c r="AN160">
        <v>195.63333333327</v>
      </c>
      <c r="AO160">
        <v>41975.433333360001</v>
      </c>
      <c r="AP160">
        <v>21060.335454158299</v>
      </c>
      <c r="AQ160">
        <v>0</v>
      </c>
      <c r="AR160">
        <v>0</v>
      </c>
      <c r="AS160">
        <v>6.7767369999999998</v>
      </c>
    </row>
    <row r="161" spans="1:45" x14ac:dyDescent="0.3">
      <c r="A161" t="s">
        <v>364</v>
      </c>
      <c r="B161" s="6" t="s">
        <v>183</v>
      </c>
      <c r="C161">
        <v>0</v>
      </c>
      <c r="D161">
        <v>0</v>
      </c>
      <c r="E161">
        <v>41.074074860000003</v>
      </c>
      <c r="F161" s="6"/>
      <c r="G161" s="6"/>
      <c r="H161" s="6"/>
      <c r="I161" s="6"/>
      <c r="J161" s="6"/>
      <c r="K161" s="6"/>
      <c r="L161" s="6">
        <v>14.78666435178369</v>
      </c>
      <c r="M161" s="6">
        <v>16.970705912824702</v>
      </c>
      <c r="N161" s="6"/>
      <c r="O161">
        <v>3.1797077506780617E-2</v>
      </c>
      <c r="P161">
        <v>0.30286040902137762</v>
      </c>
      <c r="Q161" t="s">
        <v>273</v>
      </c>
      <c r="R161">
        <v>1.0625</v>
      </c>
      <c r="S161" s="6">
        <v>5392.0190603694682</v>
      </c>
      <c r="T161" s="6">
        <v>1269.6648783277519</v>
      </c>
      <c r="U161" s="6">
        <v>5710.0809234549106</v>
      </c>
      <c r="V161">
        <v>6582.6793088871964</v>
      </c>
      <c r="W161">
        <v>4935.1296984639594</v>
      </c>
      <c r="X161">
        <v>445.26753336116548</v>
      </c>
      <c r="Y161">
        <v>2344.1717772047582</v>
      </c>
      <c r="Z161">
        <v>0</v>
      </c>
      <c r="AA161">
        <v>18.099405423994298</v>
      </c>
      <c r="AB161">
        <v>4</v>
      </c>
      <c r="AC161" s="6">
        <v>54.493209723395481</v>
      </c>
      <c r="AD161" s="6">
        <v>35534</v>
      </c>
      <c r="AE161">
        <v>17081</v>
      </c>
      <c r="AF161">
        <v>16664</v>
      </c>
      <c r="AG161">
        <v>35951</v>
      </c>
      <c r="AH161" s="23">
        <v>72.975624084472599</v>
      </c>
      <c r="AI161" s="23">
        <v>61.316047668457003</v>
      </c>
      <c r="AJ161" s="23">
        <v>3.8924424648284899</v>
      </c>
      <c r="AK161" s="23">
        <v>60.996021270751903</v>
      </c>
      <c r="AL161" s="23">
        <v>3.5724184513092001</v>
      </c>
      <c r="AM161" s="23">
        <v>57.831813812255803</v>
      </c>
      <c r="AN161">
        <v>195.63333333327</v>
      </c>
      <c r="AO161">
        <v>41975.433333360001</v>
      </c>
      <c r="AP161">
        <v>21060.335454158299</v>
      </c>
      <c r="AQ161">
        <v>0</v>
      </c>
      <c r="AR161">
        <v>0</v>
      </c>
      <c r="AS161">
        <v>6.7767369999999998</v>
      </c>
    </row>
    <row r="162" spans="1:45" x14ac:dyDescent="0.3">
      <c r="A162" t="s">
        <v>365</v>
      </c>
      <c r="B162" s="6" t="s">
        <v>183</v>
      </c>
      <c r="C162">
        <v>0</v>
      </c>
      <c r="D162">
        <v>0</v>
      </c>
      <c r="E162">
        <v>29.304232150000001</v>
      </c>
      <c r="F162" s="6"/>
      <c r="G162" s="6"/>
      <c r="H162" s="6"/>
      <c r="I162" s="6"/>
      <c r="J162" s="6"/>
      <c r="K162" s="6"/>
      <c r="L162" s="6">
        <v>10.549528645835821</v>
      </c>
      <c r="M162" s="6">
        <v>10.788394807348</v>
      </c>
      <c r="N162" s="6"/>
      <c r="O162">
        <v>3.1797077506780617E-2</v>
      </c>
      <c r="P162">
        <v>0.30286040902137762</v>
      </c>
      <c r="Q162" t="s">
        <v>273</v>
      </c>
      <c r="R162">
        <v>1.0625</v>
      </c>
      <c r="S162" s="6">
        <v>5385.9880138693543</v>
      </c>
      <c r="T162" s="6">
        <v>1274.405989640635</v>
      </c>
      <c r="U162" s="6">
        <v>5706.7227487053724</v>
      </c>
      <c r="V162">
        <v>6587.2947929302718</v>
      </c>
      <c r="W162">
        <v>4926.2983264877384</v>
      </c>
      <c r="X162">
        <v>449.79148130256158</v>
      </c>
      <c r="Y162">
        <v>2336.2278278501681</v>
      </c>
      <c r="Z162">
        <v>0</v>
      </c>
      <c r="AA162">
        <v>17.7731335717659</v>
      </c>
      <c r="AB162">
        <v>4</v>
      </c>
      <c r="AC162" s="6">
        <v>54.234200098924028</v>
      </c>
      <c r="AD162" s="6">
        <v>35534</v>
      </c>
      <c r="AE162">
        <v>17081</v>
      </c>
      <c r="AF162">
        <v>16664</v>
      </c>
      <c r="AG162">
        <v>35951</v>
      </c>
      <c r="AH162" s="23">
        <v>72.975624084472599</v>
      </c>
      <c r="AI162" s="23">
        <v>61.316047668457003</v>
      </c>
      <c r="AJ162" s="23">
        <v>3.8924424648284899</v>
      </c>
      <c r="AK162" s="23">
        <v>60.996021270751903</v>
      </c>
      <c r="AL162" s="23">
        <v>3.5724184513092001</v>
      </c>
      <c r="AM162" s="23">
        <v>57.831813812255803</v>
      </c>
      <c r="AN162">
        <v>195.63333333327</v>
      </c>
      <c r="AO162">
        <v>41975.433333360001</v>
      </c>
      <c r="AP162">
        <v>21060.335454158299</v>
      </c>
      <c r="AQ162">
        <v>0</v>
      </c>
      <c r="AR162">
        <v>0</v>
      </c>
      <c r="AS162">
        <v>6.7767369999999998</v>
      </c>
    </row>
    <row r="163" spans="1:45" x14ac:dyDescent="0.3">
      <c r="A163" t="s">
        <v>366</v>
      </c>
      <c r="B163" s="6" t="s">
        <v>183</v>
      </c>
      <c r="C163">
        <v>0</v>
      </c>
      <c r="D163">
        <v>0</v>
      </c>
      <c r="E163">
        <v>62.43572064</v>
      </c>
      <c r="F163" s="6"/>
      <c r="G163" s="6"/>
      <c r="H163" s="6"/>
      <c r="I163" s="6"/>
      <c r="J163" s="6"/>
      <c r="K163" s="6"/>
      <c r="L163" s="6">
        <v>22.476862159799779</v>
      </c>
      <c r="M163" s="6">
        <v>29.765200020086102</v>
      </c>
      <c r="N163" s="6"/>
      <c r="O163">
        <v>3.1797077506780617E-2</v>
      </c>
      <c r="P163">
        <v>0.30286040902137762</v>
      </c>
      <c r="Q163" t="s">
        <v>273</v>
      </c>
      <c r="R163">
        <v>1.0625</v>
      </c>
      <c r="S163" s="6">
        <v>5397.4782815947601</v>
      </c>
      <c r="T163" s="6">
        <v>1292.432063898495</v>
      </c>
      <c r="U163" s="6">
        <v>5703.451087031086</v>
      </c>
      <c r="V163">
        <v>6572.9947928033744</v>
      </c>
      <c r="W163">
        <v>4925.3638322387505</v>
      </c>
      <c r="X163">
        <v>467.99975260033568</v>
      </c>
      <c r="Y163">
        <v>2324.330727179894</v>
      </c>
      <c r="Z163">
        <v>0</v>
      </c>
      <c r="AA163">
        <v>0</v>
      </c>
      <c r="AB163">
        <v>4</v>
      </c>
      <c r="AC163" s="6">
        <v>54.414509815046642</v>
      </c>
      <c r="AD163" s="6">
        <v>35591</v>
      </c>
      <c r="AE163">
        <v>17085</v>
      </c>
      <c r="AF163">
        <v>16690</v>
      </c>
      <c r="AG163">
        <v>35986</v>
      </c>
      <c r="AH163" s="23">
        <v>72.975624084472599</v>
      </c>
      <c r="AI163" s="23">
        <v>61.316047668457003</v>
      </c>
      <c r="AJ163" s="23">
        <v>3.8924424648284899</v>
      </c>
      <c r="AK163" s="23">
        <v>60.996021270751903</v>
      </c>
      <c r="AL163" s="23">
        <v>3.5724184513092001</v>
      </c>
      <c r="AM163" s="23">
        <v>57.831813812255803</v>
      </c>
      <c r="AN163">
        <v>195.63333333327</v>
      </c>
      <c r="AO163">
        <v>41975.433333360001</v>
      </c>
      <c r="AP163">
        <v>21060.335454158299</v>
      </c>
      <c r="AQ163">
        <v>0</v>
      </c>
      <c r="AR163">
        <v>0</v>
      </c>
      <c r="AS163">
        <v>6.7767369999999998</v>
      </c>
    </row>
    <row r="164" spans="1:45" x14ac:dyDescent="0.3">
      <c r="A164" t="s">
        <v>367</v>
      </c>
      <c r="B164" s="6" t="s">
        <v>183</v>
      </c>
      <c r="C164">
        <v>0</v>
      </c>
      <c r="D164">
        <v>0</v>
      </c>
      <c r="E164">
        <v>65.625033799999997</v>
      </c>
      <c r="F164" s="6"/>
      <c r="G164" s="6"/>
      <c r="H164" s="6"/>
      <c r="I164" s="6"/>
      <c r="J164" s="6"/>
      <c r="K164" s="6"/>
      <c r="L164" s="6">
        <v>23.625016153268511</v>
      </c>
      <c r="M164" s="6">
        <v>31.822801216086098</v>
      </c>
      <c r="N164" s="6"/>
      <c r="O164">
        <v>3.1797077506780617E-2</v>
      </c>
      <c r="P164">
        <v>0.30286040902137762</v>
      </c>
      <c r="Q164" t="s">
        <v>273</v>
      </c>
      <c r="R164">
        <v>1.0625</v>
      </c>
      <c r="S164" s="6">
        <v>5398.2800047835462</v>
      </c>
      <c r="T164" s="6">
        <v>1303.3850832055959</v>
      </c>
      <c r="U164" s="6">
        <v>5702.090397177145</v>
      </c>
      <c r="V164">
        <v>6570.0575011633409</v>
      </c>
      <c r="W164">
        <v>4918.9266469783224</v>
      </c>
      <c r="X164">
        <v>478.88125840262092</v>
      </c>
      <c r="Y164">
        <v>2313.8012882087619</v>
      </c>
      <c r="Z164">
        <v>0</v>
      </c>
      <c r="AA164">
        <v>0</v>
      </c>
      <c r="AB164">
        <v>4</v>
      </c>
      <c r="AC164" s="6">
        <v>54.300902407446813</v>
      </c>
      <c r="AD164" s="6">
        <v>35591</v>
      </c>
      <c r="AE164">
        <v>17085</v>
      </c>
      <c r="AF164">
        <v>16690</v>
      </c>
      <c r="AG164">
        <v>35986</v>
      </c>
      <c r="AH164" s="23">
        <v>72.975624084472599</v>
      </c>
      <c r="AI164" s="23">
        <v>61.316047668457003</v>
      </c>
      <c r="AJ164" s="23">
        <v>3.8924424648284899</v>
      </c>
      <c r="AK164" s="23">
        <v>60.996021270751903</v>
      </c>
      <c r="AL164" s="23">
        <v>3.5724184513092001</v>
      </c>
      <c r="AM164" s="23">
        <v>57.831813812255803</v>
      </c>
      <c r="AN164">
        <v>195.63333333327</v>
      </c>
      <c r="AO164">
        <v>41975.433333360001</v>
      </c>
      <c r="AP164">
        <v>21060.335454158299</v>
      </c>
      <c r="AQ164">
        <v>0</v>
      </c>
      <c r="AR164">
        <v>0</v>
      </c>
      <c r="AS164">
        <v>6.7767369999999998</v>
      </c>
    </row>
    <row r="165" spans="1:45" x14ac:dyDescent="0.3">
      <c r="A165" t="s">
        <v>368</v>
      </c>
      <c r="B165" s="6" t="s">
        <v>183</v>
      </c>
      <c r="C165">
        <v>0</v>
      </c>
      <c r="D165">
        <v>0</v>
      </c>
      <c r="E165">
        <v>20.998885189999999</v>
      </c>
      <c r="F165" s="6"/>
      <c r="G165" s="6"/>
      <c r="H165" s="6"/>
      <c r="I165" s="6"/>
      <c r="J165" s="6"/>
      <c r="K165" s="6"/>
      <c r="L165" s="6">
        <v>7.5596005325764404</v>
      </c>
      <c r="M165" s="6">
        <v>6.8986949796353301</v>
      </c>
      <c r="N165" s="6"/>
      <c r="O165">
        <v>3.2038804143667221E-2</v>
      </c>
      <c r="P165">
        <v>0.30030617117881769</v>
      </c>
      <c r="Q165" t="s">
        <v>255</v>
      </c>
      <c r="R165">
        <v>1.0625</v>
      </c>
      <c r="S165" s="6">
        <v>5214.9451674439779</v>
      </c>
      <c r="T165" s="6">
        <v>1631.735268155938</v>
      </c>
      <c r="U165" s="6">
        <v>5652.3539169297164</v>
      </c>
      <c r="V165">
        <v>6691.9630631484952</v>
      </c>
      <c r="W165">
        <v>4535.7904219827196</v>
      </c>
      <c r="X165">
        <v>828.51424315303495</v>
      </c>
      <c r="Y165">
        <v>1907.203054871384</v>
      </c>
      <c r="Z165">
        <v>0</v>
      </c>
      <c r="AA165">
        <v>379.49809732567201</v>
      </c>
      <c r="AB165">
        <v>4</v>
      </c>
      <c r="AC165" s="6">
        <v>52.071932183799298</v>
      </c>
      <c r="AD165" s="6">
        <v>33891</v>
      </c>
      <c r="AE165">
        <v>15557</v>
      </c>
      <c r="AF165">
        <v>14807</v>
      </c>
      <c r="AG165">
        <v>34641</v>
      </c>
      <c r="AH165" s="23">
        <v>72.975624084472599</v>
      </c>
      <c r="AI165" s="23">
        <v>58.798896789550703</v>
      </c>
      <c r="AJ165" s="23">
        <v>3.0036289691925</v>
      </c>
      <c r="AK165" s="23">
        <v>58.7218208312988</v>
      </c>
      <c r="AL165" s="23">
        <v>2.9265542030334402</v>
      </c>
      <c r="AM165" s="23">
        <v>56.190586090087798</v>
      </c>
      <c r="AN165">
        <v>195.63333333327</v>
      </c>
      <c r="AO165">
        <v>41975.433333360001</v>
      </c>
      <c r="AP165">
        <v>21060.335454158299</v>
      </c>
      <c r="AQ165">
        <v>0</v>
      </c>
      <c r="AR165">
        <v>0</v>
      </c>
      <c r="AS165">
        <v>6.7767369999999998</v>
      </c>
    </row>
    <row r="166" spans="1:45" x14ac:dyDescent="0.3">
      <c r="A166" t="s">
        <v>369</v>
      </c>
      <c r="B166" s="6" t="s">
        <v>183</v>
      </c>
      <c r="C166">
        <v>0</v>
      </c>
      <c r="D166">
        <v>0</v>
      </c>
      <c r="E166">
        <v>206.45007319999999</v>
      </c>
      <c r="F166" s="6"/>
      <c r="G166" s="6"/>
      <c r="H166" s="6"/>
      <c r="I166" s="6"/>
      <c r="J166" s="6"/>
      <c r="K166" s="6"/>
      <c r="L166" s="6">
        <v>74.322022110018878</v>
      </c>
      <c r="M166" s="6">
        <v>148.102849090831</v>
      </c>
      <c r="N166" s="6"/>
      <c r="O166">
        <v>3.3111926168203347E-2</v>
      </c>
      <c r="P166">
        <v>0.29491278529167181</v>
      </c>
      <c r="Q166" t="s">
        <v>255</v>
      </c>
      <c r="R166">
        <v>1.0625</v>
      </c>
      <c r="S166" s="6">
        <v>4876.2949087743982</v>
      </c>
      <c r="T166" s="6">
        <v>2119.7397648394658</v>
      </c>
      <c r="U166" s="6">
        <v>5471.1611734293429</v>
      </c>
      <c r="V166">
        <v>6992.5556424677789</v>
      </c>
      <c r="W166">
        <v>3928.215052059275</v>
      </c>
      <c r="X166">
        <v>1036.740478674353</v>
      </c>
      <c r="Y166">
        <v>1378.219046012563</v>
      </c>
      <c r="Z166">
        <v>0</v>
      </c>
      <c r="AA166">
        <v>1003.76373885609</v>
      </c>
      <c r="AB166">
        <v>4</v>
      </c>
      <c r="AC166" s="6">
        <v>51.850065114336182</v>
      </c>
      <c r="AD166" s="6">
        <v>27262</v>
      </c>
      <c r="AE166">
        <v>7031</v>
      </c>
      <c r="AF166">
        <v>8215</v>
      </c>
      <c r="AG166">
        <v>26078</v>
      </c>
      <c r="AH166" s="23">
        <v>71.060523986816406</v>
      </c>
      <c r="AI166" s="23">
        <v>68.753059387207003</v>
      </c>
      <c r="AJ166" s="23">
        <v>1.4592467546462999</v>
      </c>
      <c r="AK166" s="23">
        <v>70.899505615234304</v>
      </c>
      <c r="AL166" s="23">
        <v>3.6056957244872998</v>
      </c>
      <c r="AM166" s="23">
        <v>68.022590637207003</v>
      </c>
      <c r="AN166">
        <v>195.63333333327</v>
      </c>
      <c r="AO166">
        <v>41975.433333360001</v>
      </c>
      <c r="AP166">
        <v>21060.335454158299</v>
      </c>
      <c r="AQ166">
        <v>0</v>
      </c>
      <c r="AR166">
        <v>0</v>
      </c>
      <c r="AS166">
        <v>6.7767369999999998</v>
      </c>
    </row>
    <row r="167" spans="1:45" x14ac:dyDescent="0.3">
      <c r="A167" t="s">
        <v>370</v>
      </c>
      <c r="B167" s="6" t="s">
        <v>183</v>
      </c>
      <c r="C167">
        <v>0</v>
      </c>
      <c r="D167">
        <v>0</v>
      </c>
      <c r="E167">
        <v>91.336160509999999</v>
      </c>
      <c r="F167" s="6"/>
      <c r="G167" s="6"/>
      <c r="H167" s="6"/>
      <c r="I167" s="6"/>
      <c r="J167" s="6"/>
      <c r="K167" s="6"/>
      <c r="L167" s="6">
        <v>32.88101667009294</v>
      </c>
      <c r="M167" s="6">
        <v>49.587300398896197</v>
      </c>
      <c r="N167" s="6"/>
      <c r="O167">
        <v>3.381790965795517E-2</v>
      </c>
      <c r="P167">
        <v>0.29702264070510859</v>
      </c>
      <c r="Q167" t="s">
        <v>304</v>
      </c>
      <c r="R167">
        <v>1.0625</v>
      </c>
      <c r="S167" s="6">
        <v>5098.5279210740482</v>
      </c>
      <c r="T167" s="6">
        <v>4877.6851300490898</v>
      </c>
      <c r="U167" s="6">
        <v>5402.7633192900767</v>
      </c>
      <c r="V167">
        <v>5759.3825493271697</v>
      </c>
      <c r="W167">
        <v>3960.817352042377</v>
      </c>
      <c r="X167">
        <v>631.33417065115543</v>
      </c>
      <c r="Y167">
        <v>1558.8686876462491</v>
      </c>
      <c r="Z167">
        <v>0</v>
      </c>
      <c r="AA167">
        <v>2581.6301637310398</v>
      </c>
      <c r="AB167">
        <v>4</v>
      </c>
      <c r="AC167" s="6">
        <v>38.557642696387113</v>
      </c>
      <c r="AD167" s="6">
        <v>44405</v>
      </c>
      <c r="AE167">
        <v>35272</v>
      </c>
      <c r="AF167">
        <v>25904</v>
      </c>
      <c r="AG167">
        <v>53773</v>
      </c>
      <c r="AH167" s="23">
        <v>59.6990356445312</v>
      </c>
      <c r="AI167" s="23">
        <v>47.1779174804687</v>
      </c>
      <c r="AJ167" s="23">
        <v>3.2544980049133301</v>
      </c>
      <c r="AK167" s="23">
        <v>48.706871032714801</v>
      </c>
      <c r="AL167" s="23">
        <v>4.7834491729736301</v>
      </c>
      <c r="AM167" s="23">
        <v>44.256576538085902</v>
      </c>
      <c r="AN167">
        <v>195.63333333327</v>
      </c>
      <c r="AO167">
        <v>41975.433333360001</v>
      </c>
      <c r="AP167">
        <v>21060.335454158299</v>
      </c>
      <c r="AQ167">
        <v>0</v>
      </c>
      <c r="AR167">
        <v>0</v>
      </c>
      <c r="AS167">
        <v>14.050383</v>
      </c>
    </row>
    <row r="168" spans="1:45" x14ac:dyDescent="0.3">
      <c r="A168" t="s">
        <v>371</v>
      </c>
      <c r="B168" s="6" t="s">
        <v>183</v>
      </c>
      <c r="C168">
        <v>0</v>
      </c>
      <c r="D168">
        <v>0</v>
      </c>
      <c r="E168">
        <v>62.260767000000001</v>
      </c>
      <c r="F168" s="6"/>
      <c r="G168" s="6"/>
      <c r="H168" s="6"/>
      <c r="I168" s="6"/>
      <c r="J168" s="6"/>
      <c r="K168" s="6"/>
      <c r="L168" s="6">
        <v>22.413867822512991</v>
      </c>
      <c r="M168" s="6">
        <v>29.6533278858495</v>
      </c>
      <c r="N168" s="6"/>
      <c r="O168">
        <v>3.381790965795517E-2</v>
      </c>
      <c r="P168">
        <v>0.29702264070510859</v>
      </c>
      <c r="Q168" t="s">
        <v>304</v>
      </c>
      <c r="R168">
        <v>1.0625</v>
      </c>
      <c r="S168" s="6">
        <v>5086.5131232720914</v>
      </c>
      <c r="T168" s="6">
        <v>4882.3470815465598</v>
      </c>
      <c r="U168" s="6">
        <v>5413.9342946000834</v>
      </c>
      <c r="V168">
        <v>5769.5280113346307</v>
      </c>
      <c r="W168">
        <v>3950.1527895763188</v>
      </c>
      <c r="X168">
        <v>643.18027625520131</v>
      </c>
      <c r="Y168">
        <v>1558.55290313563</v>
      </c>
      <c r="Z168">
        <v>0</v>
      </c>
      <c r="AA168">
        <v>2592.0442143979099</v>
      </c>
      <c r="AB168">
        <v>4</v>
      </c>
      <c r="AC168" s="6">
        <v>38.616644739103833</v>
      </c>
      <c r="AD168" s="6">
        <v>44473</v>
      </c>
      <c r="AE168">
        <v>35273</v>
      </c>
      <c r="AF168">
        <v>25905</v>
      </c>
      <c r="AG168">
        <v>53841</v>
      </c>
      <c r="AH168" s="23">
        <v>59.6990356445312</v>
      </c>
      <c r="AI168" s="23">
        <v>47.1779174804687</v>
      </c>
      <c r="AJ168" s="23">
        <v>3.2544980049133301</v>
      </c>
      <c r="AK168" s="23">
        <v>48.706871032714801</v>
      </c>
      <c r="AL168" s="23">
        <v>4.7834491729736301</v>
      </c>
      <c r="AM168" s="23">
        <v>44.256576538085902</v>
      </c>
      <c r="AN168">
        <v>195.63333333327</v>
      </c>
      <c r="AO168">
        <v>41975.433333360001</v>
      </c>
      <c r="AP168">
        <v>21060.335454158299</v>
      </c>
      <c r="AQ168">
        <v>0</v>
      </c>
      <c r="AR168">
        <v>0</v>
      </c>
      <c r="AS168">
        <v>14.050383</v>
      </c>
    </row>
    <row r="169" spans="1:45" x14ac:dyDescent="0.3">
      <c r="A169" t="s">
        <v>372</v>
      </c>
      <c r="B169" s="6" t="s">
        <v>183</v>
      </c>
      <c r="C169">
        <v>0</v>
      </c>
      <c r="D169">
        <v>0</v>
      </c>
      <c r="E169">
        <v>1148.6615079999999</v>
      </c>
      <c r="F169" s="6"/>
      <c r="G169" s="6"/>
      <c r="H169" s="6"/>
      <c r="I169" s="6"/>
      <c r="J169" s="6"/>
      <c r="K169" s="6"/>
      <c r="L169" s="6">
        <v>413.51814455235382</v>
      </c>
      <c r="M169" s="6">
        <v>1481.2753837442999</v>
      </c>
      <c r="N169" s="6"/>
      <c r="O169">
        <v>3.4233428537845612E-2</v>
      </c>
      <c r="P169">
        <v>0.29409956932067871</v>
      </c>
      <c r="Q169" t="s">
        <v>304</v>
      </c>
      <c r="R169">
        <v>1.625</v>
      </c>
      <c r="S169" s="6">
        <v>5068.9824463626892</v>
      </c>
      <c r="T169" s="6">
        <v>4524.3419419258298</v>
      </c>
      <c r="U169" s="6">
        <v>5373.4752622138849</v>
      </c>
      <c r="V169">
        <v>5638.9770085351811</v>
      </c>
      <c r="W169">
        <v>4086.6435299466252</v>
      </c>
      <c r="X169">
        <v>1193.35635161813</v>
      </c>
      <c r="Y169">
        <v>2141.3017307605751</v>
      </c>
      <c r="Z169">
        <v>0</v>
      </c>
      <c r="AA169">
        <v>3163.62684696014</v>
      </c>
      <c r="AB169">
        <v>4</v>
      </c>
      <c r="AC169" s="6">
        <v>34.535258872568527</v>
      </c>
      <c r="AD169" s="6">
        <v>44877</v>
      </c>
      <c r="AE169">
        <v>36446</v>
      </c>
      <c r="AF169">
        <v>26716</v>
      </c>
      <c r="AG169">
        <v>54607</v>
      </c>
      <c r="AH169" s="23">
        <v>50.8197212219238</v>
      </c>
      <c r="AI169" s="23">
        <v>44.017375946044901</v>
      </c>
      <c r="AJ169" s="23">
        <v>3.0220243930816602</v>
      </c>
      <c r="AK169" s="23">
        <v>46.463211059570298</v>
      </c>
      <c r="AL169" s="23">
        <v>5.4678616523742596</v>
      </c>
      <c r="AM169" s="23">
        <v>41.220325469970703</v>
      </c>
      <c r="AN169">
        <v>88.500000000029999</v>
      </c>
      <c r="AO169">
        <v>18086.366666670001</v>
      </c>
      <c r="AP169">
        <v>9059.6447707080006</v>
      </c>
      <c r="AQ169">
        <v>0</v>
      </c>
      <c r="AR169">
        <v>0</v>
      </c>
      <c r="AS169">
        <v>12.458038999999999</v>
      </c>
    </row>
    <row r="170" spans="1:45" x14ac:dyDescent="0.3">
      <c r="A170" t="s">
        <v>373</v>
      </c>
      <c r="B170" s="6" t="s">
        <v>183</v>
      </c>
      <c r="C170">
        <v>0</v>
      </c>
      <c r="D170">
        <v>0</v>
      </c>
      <c r="E170">
        <v>27.58690958</v>
      </c>
      <c r="F170" s="6"/>
      <c r="G170" s="6"/>
      <c r="H170" s="6"/>
      <c r="I170" s="6"/>
      <c r="J170" s="6"/>
      <c r="K170" s="6"/>
      <c r="L170" s="6">
        <v>9.9312891798466438</v>
      </c>
      <c r="M170" s="6">
        <v>9.94872648881557</v>
      </c>
      <c r="N170" s="6"/>
      <c r="O170">
        <v>3.4684084355831153E-2</v>
      </c>
      <c r="P170">
        <v>0.2873014509677887</v>
      </c>
      <c r="Q170" t="s">
        <v>273</v>
      </c>
      <c r="R170">
        <v>1.625</v>
      </c>
      <c r="S170" s="6">
        <v>5253.8510549301054</v>
      </c>
      <c r="T170" s="6">
        <v>3970.4715193213628</v>
      </c>
      <c r="U170" s="6">
        <v>5207.2605086573512</v>
      </c>
      <c r="V170">
        <v>5386.2126289711432</v>
      </c>
      <c r="W170">
        <v>4424.5545308515657</v>
      </c>
      <c r="X170">
        <v>1765.5684827450659</v>
      </c>
      <c r="Y170">
        <v>2774.4878523126608</v>
      </c>
      <c r="Z170">
        <v>0</v>
      </c>
      <c r="AA170">
        <v>3708.22741130738</v>
      </c>
      <c r="AB170">
        <v>4</v>
      </c>
      <c r="AC170" s="6">
        <v>31.330687167186358</v>
      </c>
      <c r="AD170" s="6">
        <v>47599</v>
      </c>
      <c r="AE170">
        <v>41409</v>
      </c>
      <c r="AF170">
        <v>30066</v>
      </c>
      <c r="AG170">
        <v>58942</v>
      </c>
      <c r="AH170" s="23">
        <v>49.406059265136697</v>
      </c>
      <c r="AI170" s="23">
        <v>40.408416748046797</v>
      </c>
      <c r="AJ170" s="23">
        <v>2.50492262840271</v>
      </c>
      <c r="AK170" s="23">
        <v>43.801361083984297</v>
      </c>
      <c r="AL170" s="23">
        <v>5.8978643417358398</v>
      </c>
      <c r="AM170" s="23">
        <v>38.047130584716797</v>
      </c>
      <c r="AN170">
        <v>88.500000000029999</v>
      </c>
      <c r="AO170">
        <v>18086.366666670001</v>
      </c>
      <c r="AP170">
        <v>9059.6447707080006</v>
      </c>
      <c r="AQ170">
        <v>0</v>
      </c>
      <c r="AR170">
        <v>0</v>
      </c>
      <c r="AS170">
        <v>12.458038999999999</v>
      </c>
    </row>
    <row r="171" spans="1:45" x14ac:dyDescent="0.3">
      <c r="A171" t="s">
        <v>374</v>
      </c>
      <c r="B171" s="6" t="s">
        <v>178</v>
      </c>
      <c r="C171" t="s">
        <v>179</v>
      </c>
      <c r="D171" t="s">
        <v>375</v>
      </c>
      <c r="E171">
        <v>63.541366789999998</v>
      </c>
      <c r="F171" s="6">
        <v>1</v>
      </c>
      <c r="G171" s="6">
        <v>1</v>
      </c>
      <c r="H171" s="6">
        <v>2.75</v>
      </c>
      <c r="I171" s="6">
        <v>1.36</v>
      </c>
      <c r="J171" s="6">
        <v>1.08</v>
      </c>
      <c r="K171" s="6">
        <v>2.13</v>
      </c>
      <c r="L171" s="6">
        <v>15.5</v>
      </c>
      <c r="M171" s="6">
        <v>25.342500000000001</v>
      </c>
      <c r="N171" s="6">
        <v>0.88</v>
      </c>
      <c r="O171">
        <v>3.4934252500534058E-2</v>
      </c>
      <c r="P171">
        <v>0.2827293872833252</v>
      </c>
      <c r="Q171" t="s">
        <v>273</v>
      </c>
      <c r="R171">
        <v>1.625</v>
      </c>
      <c r="S171" s="6">
        <v>5258.5873173171012</v>
      </c>
      <c r="T171" s="6">
        <v>3771.0795349298342</v>
      </c>
      <c r="U171" s="6">
        <v>5245.4806805222006</v>
      </c>
      <c r="V171">
        <v>5373.9924126225778</v>
      </c>
      <c r="W171">
        <v>4523.6315735361704</v>
      </c>
      <c r="X171">
        <v>2116.846658544297</v>
      </c>
      <c r="Y171">
        <v>3090.4058224363989</v>
      </c>
      <c r="Z171">
        <v>0</v>
      </c>
      <c r="AA171">
        <v>4056.8609502844101</v>
      </c>
      <c r="AB171">
        <v>4</v>
      </c>
      <c r="AC171" s="6">
        <v>28.88730998615587</v>
      </c>
      <c r="AD171" s="6">
        <v>48199</v>
      </c>
      <c r="AE171">
        <v>42509</v>
      </c>
      <c r="AF171">
        <v>30786</v>
      </c>
      <c r="AG171">
        <v>59922</v>
      </c>
      <c r="AH171" s="23">
        <v>49.406059265136697</v>
      </c>
      <c r="AI171" s="23">
        <v>40.408416748046797</v>
      </c>
      <c r="AJ171" s="23">
        <v>2.50492262840271</v>
      </c>
      <c r="AK171" s="23">
        <v>43.801361083984297</v>
      </c>
      <c r="AL171" s="23">
        <v>5.8978643417358398</v>
      </c>
      <c r="AM171" s="23">
        <v>38.047130584716797</v>
      </c>
      <c r="AN171">
        <v>88.500000000029999</v>
      </c>
      <c r="AO171">
        <v>18086.366666670001</v>
      </c>
      <c r="AP171">
        <v>9059.6447707080006</v>
      </c>
      <c r="AQ171">
        <v>0</v>
      </c>
      <c r="AR171">
        <v>0</v>
      </c>
      <c r="AS171">
        <v>12.458038999999999</v>
      </c>
    </row>
    <row r="172" spans="1:45" x14ac:dyDescent="0.3">
      <c r="A172" t="s">
        <v>376</v>
      </c>
      <c r="B172" s="6" t="s">
        <v>178</v>
      </c>
      <c r="C172" t="s">
        <v>179</v>
      </c>
      <c r="D172" t="s">
        <v>375</v>
      </c>
      <c r="E172">
        <v>23.384448129999999</v>
      </c>
      <c r="F172" s="6">
        <v>1</v>
      </c>
      <c r="G172" s="6">
        <v>1</v>
      </c>
      <c r="H172" s="6">
        <v>2.75</v>
      </c>
      <c r="I172" s="6">
        <v>1.2</v>
      </c>
      <c r="J172" s="6">
        <v>1.0900000000000001</v>
      </c>
      <c r="K172" s="6">
        <v>1.63</v>
      </c>
      <c r="L172" s="6">
        <v>3</v>
      </c>
      <c r="M172" s="6">
        <v>4.9050000000000002</v>
      </c>
      <c r="N172" s="6">
        <v>0.75</v>
      </c>
      <c r="O172">
        <v>3.4934252500534058E-2</v>
      </c>
      <c r="P172">
        <v>0.2827293872833252</v>
      </c>
      <c r="Q172" t="s">
        <v>273</v>
      </c>
      <c r="R172">
        <v>1.625</v>
      </c>
      <c r="S172" s="6">
        <v>5263.7093319523001</v>
      </c>
      <c r="T172" s="6">
        <v>3762.99787030056</v>
      </c>
      <c r="U172" s="6">
        <v>5241.565740741441</v>
      </c>
      <c r="V172">
        <v>5368.9647103859243</v>
      </c>
      <c r="W172">
        <v>4530.5615967935782</v>
      </c>
      <c r="X172">
        <v>2124.4347306002319</v>
      </c>
      <c r="Y172">
        <v>3099.2729913459211</v>
      </c>
      <c r="Z172">
        <v>0</v>
      </c>
      <c r="AA172">
        <v>4063.82696837808</v>
      </c>
      <c r="AB172">
        <v>4</v>
      </c>
      <c r="AC172" s="6">
        <v>28.803930082304621</v>
      </c>
      <c r="AD172" s="6">
        <v>48212</v>
      </c>
      <c r="AE172">
        <v>42513</v>
      </c>
      <c r="AF172">
        <v>30787</v>
      </c>
      <c r="AG172">
        <v>59938</v>
      </c>
      <c r="AH172" s="23">
        <v>49.406059265136697</v>
      </c>
      <c r="AI172" s="23">
        <v>40.408416748046797</v>
      </c>
      <c r="AJ172" s="23">
        <v>2.50492262840271</v>
      </c>
      <c r="AK172" s="23">
        <v>43.801361083984297</v>
      </c>
      <c r="AL172" s="23">
        <v>5.8978643417358398</v>
      </c>
      <c r="AM172" s="23">
        <v>38.047130584716797</v>
      </c>
      <c r="AN172">
        <v>88.500000000029999</v>
      </c>
      <c r="AO172">
        <v>18086.366666670001</v>
      </c>
      <c r="AP172">
        <v>9059.6447707080006</v>
      </c>
      <c r="AQ172">
        <v>0</v>
      </c>
      <c r="AR172">
        <v>0</v>
      </c>
      <c r="AS172">
        <v>12.458038999999999</v>
      </c>
    </row>
    <row r="173" spans="1:45" x14ac:dyDescent="0.3">
      <c r="A173" t="s">
        <v>377</v>
      </c>
      <c r="B173" s="6" t="s">
        <v>178</v>
      </c>
      <c r="C173">
        <v>0</v>
      </c>
      <c r="D173">
        <v>0</v>
      </c>
      <c r="E173">
        <v>33.157145509999999</v>
      </c>
      <c r="F173" s="6">
        <v>0.75</v>
      </c>
      <c r="G173" s="6">
        <v>1</v>
      </c>
      <c r="H173" s="6">
        <v>3.5</v>
      </c>
      <c r="I173" s="6">
        <v>1.45</v>
      </c>
      <c r="J173" s="6">
        <v>1.2</v>
      </c>
      <c r="K173" s="6">
        <v>2</v>
      </c>
      <c r="L173" s="6">
        <v>7.67</v>
      </c>
      <c r="M173" s="6">
        <v>12.54045</v>
      </c>
      <c r="N173" s="6">
        <v>0.5</v>
      </c>
      <c r="O173">
        <v>3.6340534687042243E-2</v>
      </c>
      <c r="P173">
        <v>0.28432470560073853</v>
      </c>
      <c r="Q173" t="s">
        <v>255</v>
      </c>
      <c r="R173">
        <v>1.625</v>
      </c>
      <c r="S173" s="6">
        <v>5737.9249855167327</v>
      </c>
      <c r="T173" s="6">
        <v>3370.6207778237581</v>
      </c>
      <c r="U173" s="6">
        <v>4769.9191903654746</v>
      </c>
      <c r="V173">
        <v>4894.545084348385</v>
      </c>
      <c r="W173">
        <v>4983.2071818728382</v>
      </c>
      <c r="X173">
        <v>2180.488618137435</v>
      </c>
      <c r="Y173">
        <v>3325.6394857048758</v>
      </c>
      <c r="Z173">
        <v>0</v>
      </c>
      <c r="AA173">
        <v>4038.2069542634199</v>
      </c>
      <c r="AB173">
        <v>4</v>
      </c>
      <c r="AC173" s="6">
        <v>28.887670118774661</v>
      </c>
      <c r="AD173" s="6">
        <v>68504</v>
      </c>
      <c r="AE173">
        <v>76255</v>
      </c>
      <c r="AF173">
        <v>52475</v>
      </c>
      <c r="AG173">
        <v>92284</v>
      </c>
      <c r="AH173" s="23">
        <v>49.406059265136697</v>
      </c>
      <c r="AI173" s="23">
        <v>38.512447357177699</v>
      </c>
      <c r="AJ173" s="23">
        <v>4.3944826126098597</v>
      </c>
      <c r="AK173" s="23">
        <v>41.092456817626903</v>
      </c>
      <c r="AL173" s="23">
        <v>6.9744915962219203</v>
      </c>
      <c r="AM173" s="23">
        <v>34.182601928710902</v>
      </c>
      <c r="AN173">
        <v>88.500000000029999</v>
      </c>
      <c r="AO173">
        <v>18086.366666670001</v>
      </c>
      <c r="AP173">
        <v>9059.6447707080006</v>
      </c>
      <c r="AQ173">
        <v>0</v>
      </c>
      <c r="AR173">
        <v>0</v>
      </c>
      <c r="AS173">
        <v>12.458038999999999</v>
      </c>
    </row>
    <row r="174" spans="1:45" x14ac:dyDescent="0.3">
      <c r="A174" t="s">
        <v>378</v>
      </c>
      <c r="B174" s="6" t="s">
        <v>183</v>
      </c>
      <c r="C174" t="s">
        <v>179</v>
      </c>
      <c r="D174" t="s">
        <v>379</v>
      </c>
      <c r="E174">
        <v>32.831151699999999</v>
      </c>
      <c r="F174" s="6"/>
      <c r="G174" s="6"/>
      <c r="H174" s="6"/>
      <c r="I174" s="6"/>
      <c r="J174" s="6"/>
      <c r="K174" s="6"/>
      <c r="L174" s="6">
        <v>11.819213582245601</v>
      </c>
      <c r="M174" s="6">
        <v>12.565423753769</v>
      </c>
      <c r="N174" s="6"/>
      <c r="O174">
        <v>3.3990472555160522E-2</v>
      </c>
      <c r="P174">
        <v>0.28729832172393799</v>
      </c>
      <c r="Q174" t="s">
        <v>255</v>
      </c>
      <c r="R174">
        <v>1.0625</v>
      </c>
      <c r="S174" s="6">
        <v>4207.9808934451412</v>
      </c>
      <c r="T174" s="6">
        <v>2920.0381943844782</v>
      </c>
      <c r="U174" s="6">
        <v>5046.7108972148617</v>
      </c>
      <c r="V174">
        <v>7713.4269365967857</v>
      </c>
      <c r="W174">
        <v>2885.5485445461641</v>
      </c>
      <c r="X174">
        <v>633.6753168508933</v>
      </c>
      <c r="Y174">
        <v>1136.019096235854</v>
      </c>
      <c r="Z174">
        <v>0</v>
      </c>
      <c r="AA174">
        <v>2029.06395039842</v>
      </c>
      <c r="AB174">
        <v>4</v>
      </c>
      <c r="AC174" s="6">
        <v>58.473793475091028</v>
      </c>
      <c r="AD174" s="6">
        <v>20874</v>
      </c>
      <c r="AE174">
        <v>2103</v>
      </c>
      <c r="AF174">
        <v>2188</v>
      </c>
      <c r="AG174">
        <v>20789</v>
      </c>
      <c r="AH174" s="23">
        <v>80.095870971679602</v>
      </c>
      <c r="AI174" s="23">
        <v>91.786216735839801</v>
      </c>
      <c r="AJ174" s="23">
        <v>1.27295386791229</v>
      </c>
      <c r="AK174" s="23">
        <v>96.8594970703125</v>
      </c>
      <c r="AL174" s="23">
        <v>6.3462281227111799</v>
      </c>
      <c r="AM174" s="23">
        <v>91.456306457519503</v>
      </c>
      <c r="AN174">
        <v>195.63333333327</v>
      </c>
      <c r="AO174">
        <v>41975.433333360001</v>
      </c>
      <c r="AP174">
        <v>21060.335454158299</v>
      </c>
      <c r="AQ174">
        <v>0</v>
      </c>
      <c r="AR174">
        <v>0</v>
      </c>
      <c r="AS174">
        <v>14.050383</v>
      </c>
    </row>
    <row r="175" spans="1:45" x14ac:dyDescent="0.3">
      <c r="A175" t="s">
        <v>380</v>
      </c>
      <c r="B175" s="6" t="s">
        <v>183</v>
      </c>
      <c r="C175">
        <v>0</v>
      </c>
      <c r="D175">
        <v>0</v>
      </c>
      <c r="E175">
        <v>31.504019580000001</v>
      </c>
      <c r="F175" s="6"/>
      <c r="G175" s="6"/>
      <c r="H175" s="6"/>
      <c r="I175" s="6"/>
      <c r="J175" s="6"/>
      <c r="K175" s="6"/>
      <c r="L175" s="6">
        <v>11.34145121639594</v>
      </c>
      <c r="M175" s="6">
        <v>11.8886882800638</v>
      </c>
      <c r="N175" s="6"/>
      <c r="O175">
        <v>3.378685936331749E-2</v>
      </c>
      <c r="P175">
        <v>0.29063445329666138</v>
      </c>
      <c r="Q175" t="s">
        <v>304</v>
      </c>
      <c r="R175">
        <v>1.0625</v>
      </c>
      <c r="S175" s="6">
        <v>4602.5993808119883</v>
      </c>
      <c r="T175" s="6">
        <v>3310.5047557979992</v>
      </c>
      <c r="U175" s="6">
        <v>5853.2172863070055</v>
      </c>
      <c r="V175">
        <v>7030.1612039163128</v>
      </c>
      <c r="W175">
        <v>3143.0042265852808</v>
      </c>
      <c r="X175">
        <v>154.34480849049541</v>
      </c>
      <c r="Y175">
        <v>322.82775332742682</v>
      </c>
      <c r="Z175">
        <v>0</v>
      </c>
      <c r="AA175">
        <v>2023.4726061055901</v>
      </c>
      <c r="AB175">
        <v>4</v>
      </c>
      <c r="AC175" s="6">
        <v>51.839019328266069</v>
      </c>
      <c r="AD175" s="6">
        <v>24049</v>
      </c>
      <c r="AE175">
        <v>3684</v>
      </c>
      <c r="AF175">
        <v>4879</v>
      </c>
      <c r="AG175">
        <v>22854</v>
      </c>
      <c r="AH175" s="23">
        <v>68.531494140625</v>
      </c>
      <c r="AI175" s="23">
        <v>73.784690856933594</v>
      </c>
      <c r="AJ175" s="23">
        <v>1.2668859958648599</v>
      </c>
      <c r="AK175" s="23">
        <v>77.165283203125</v>
      </c>
      <c r="AL175" s="23">
        <v>4.64747714996337</v>
      </c>
      <c r="AM175" s="23">
        <v>73.443580627441406</v>
      </c>
      <c r="AN175">
        <v>195.63333333327</v>
      </c>
      <c r="AO175">
        <v>41975.433333360001</v>
      </c>
      <c r="AP175">
        <v>21060.335454158299</v>
      </c>
      <c r="AQ175">
        <v>0</v>
      </c>
      <c r="AR175">
        <v>0</v>
      </c>
      <c r="AS175">
        <v>14.050383</v>
      </c>
    </row>
    <row r="176" spans="1:45" x14ac:dyDescent="0.3">
      <c r="A176" t="s">
        <v>381</v>
      </c>
      <c r="B176" s="6" t="s">
        <v>183</v>
      </c>
      <c r="C176">
        <v>0</v>
      </c>
      <c r="D176">
        <v>0</v>
      </c>
      <c r="E176">
        <v>23.690505819999998</v>
      </c>
      <c r="F176" s="6"/>
      <c r="G176" s="6"/>
      <c r="H176" s="6"/>
      <c r="I176" s="6"/>
      <c r="J176" s="6"/>
      <c r="K176" s="6"/>
      <c r="L176" s="6">
        <v>8.528583981245756</v>
      </c>
      <c r="M176" s="6">
        <v>8.1104064236886497</v>
      </c>
      <c r="N176" s="6"/>
      <c r="O176">
        <v>3.3827278763055801E-2</v>
      </c>
      <c r="P176">
        <v>0.29272815585136408</v>
      </c>
      <c r="Q176" t="s">
        <v>304</v>
      </c>
      <c r="R176">
        <v>1.0625</v>
      </c>
      <c r="S176" s="6">
        <v>4581.6957502577643</v>
      </c>
      <c r="T176" s="6">
        <v>3667.4643144448842</v>
      </c>
      <c r="U176" s="6">
        <v>6206.8740527063774</v>
      </c>
      <c r="V176">
        <v>6807.4303536261041</v>
      </c>
      <c r="W176">
        <v>3180.3545378241151</v>
      </c>
      <c r="X176">
        <v>559.60921198971664</v>
      </c>
      <c r="Y176">
        <v>189.13119337842409</v>
      </c>
      <c r="Z176">
        <v>0</v>
      </c>
      <c r="AA176">
        <v>2187.8799777878799</v>
      </c>
      <c r="AB176">
        <v>4</v>
      </c>
      <c r="AC176" s="6">
        <v>50.386125355362537</v>
      </c>
      <c r="AD176" s="6">
        <v>24989</v>
      </c>
      <c r="AE176">
        <v>5062</v>
      </c>
      <c r="AF176">
        <v>6075</v>
      </c>
      <c r="AG176">
        <v>23976</v>
      </c>
      <c r="AH176" s="23">
        <v>68.531494140625</v>
      </c>
      <c r="AI176" s="23">
        <v>64.561203002929602</v>
      </c>
      <c r="AJ176" s="23">
        <v>1.4060535430908201</v>
      </c>
      <c r="AK176" s="23">
        <v>67.555458068847599</v>
      </c>
      <c r="AL176" s="23">
        <v>4.4003043174743599</v>
      </c>
      <c r="AM176" s="23">
        <v>63.9369087219238</v>
      </c>
      <c r="AN176">
        <v>195.63333333327</v>
      </c>
      <c r="AO176">
        <v>41975.433333360001</v>
      </c>
      <c r="AP176">
        <v>21060.335454158299</v>
      </c>
      <c r="AQ176">
        <v>0</v>
      </c>
      <c r="AR176">
        <v>0</v>
      </c>
      <c r="AS176">
        <v>14.050383</v>
      </c>
    </row>
    <row r="177" spans="1:45" x14ac:dyDescent="0.3">
      <c r="A177" t="s">
        <v>382</v>
      </c>
      <c r="B177" s="6" t="s">
        <v>183</v>
      </c>
      <c r="C177">
        <v>0</v>
      </c>
      <c r="D177">
        <v>0</v>
      </c>
      <c r="E177">
        <v>37.787694539999997</v>
      </c>
      <c r="F177" s="6"/>
      <c r="G177" s="6"/>
      <c r="H177" s="6"/>
      <c r="I177" s="6"/>
      <c r="J177" s="6"/>
      <c r="K177" s="6"/>
      <c r="L177" s="6">
        <v>13.60357208155096</v>
      </c>
      <c r="M177" s="6">
        <v>15.1742494711192</v>
      </c>
      <c r="N177" s="6"/>
      <c r="O177">
        <v>3.3827278763055801E-2</v>
      </c>
      <c r="P177">
        <v>0.29272815585136408</v>
      </c>
      <c r="Q177" t="s">
        <v>304</v>
      </c>
      <c r="R177">
        <v>1.0625</v>
      </c>
      <c r="S177" s="6">
        <v>4605.9195617498126</v>
      </c>
      <c r="T177" s="6">
        <v>3652.6290682502049</v>
      </c>
      <c r="U177" s="6">
        <v>6215.0469510062621</v>
      </c>
      <c r="V177">
        <v>6789.4175783685268</v>
      </c>
      <c r="W177">
        <v>3203.6192488394008</v>
      </c>
      <c r="X177">
        <v>557.61745292463684</v>
      </c>
      <c r="Y177">
        <v>168.2779657595315</v>
      </c>
      <c r="Z177">
        <v>0</v>
      </c>
      <c r="AA177">
        <v>2164.0512916419302</v>
      </c>
      <c r="AB177">
        <v>4</v>
      </c>
      <c r="AC177" s="6">
        <v>50.322146167613347</v>
      </c>
      <c r="AD177" s="6">
        <v>25072</v>
      </c>
      <c r="AE177">
        <v>5054</v>
      </c>
      <c r="AF177">
        <v>6128</v>
      </c>
      <c r="AG177">
        <v>23998</v>
      </c>
      <c r="AH177" s="23">
        <v>68.531494140625</v>
      </c>
      <c r="AI177" s="23">
        <v>64.561203002929602</v>
      </c>
      <c r="AJ177" s="23">
        <v>1.4060535430908201</v>
      </c>
      <c r="AK177" s="23">
        <v>67.555458068847599</v>
      </c>
      <c r="AL177" s="23">
        <v>4.4003043174743599</v>
      </c>
      <c r="AM177" s="23">
        <v>63.9369087219238</v>
      </c>
      <c r="AN177">
        <v>195.63333333327</v>
      </c>
      <c r="AO177">
        <v>41975.433333360001</v>
      </c>
      <c r="AP177">
        <v>21060.335454158299</v>
      </c>
      <c r="AQ177">
        <v>0</v>
      </c>
      <c r="AR177">
        <v>0</v>
      </c>
      <c r="AS177">
        <v>14.050383</v>
      </c>
    </row>
    <row r="178" spans="1:45" x14ac:dyDescent="0.3">
      <c r="A178" t="s">
        <v>383</v>
      </c>
      <c r="B178" s="6" t="s">
        <v>183</v>
      </c>
      <c r="C178">
        <v>0</v>
      </c>
      <c r="D178">
        <v>0</v>
      </c>
      <c r="E178">
        <v>136.5858484</v>
      </c>
      <c r="F178" s="6"/>
      <c r="G178" s="6"/>
      <c r="H178" s="6"/>
      <c r="I178" s="6"/>
      <c r="J178" s="6"/>
      <c r="K178" s="6"/>
      <c r="L178" s="6">
        <v>49.170904035398273</v>
      </c>
      <c r="M178" s="6">
        <v>85.084396572450004</v>
      </c>
      <c r="N178" s="6"/>
      <c r="O178">
        <v>3.4508869051933289E-2</v>
      </c>
      <c r="P178">
        <v>0.29781907796859741</v>
      </c>
      <c r="Q178" t="s">
        <v>273</v>
      </c>
      <c r="R178">
        <v>1.625</v>
      </c>
      <c r="S178" s="6">
        <v>5881.8252213123806</v>
      </c>
      <c r="T178" s="6">
        <v>4681.4529804543008</v>
      </c>
      <c r="U178" s="6">
        <v>4626.2762967440294</v>
      </c>
      <c r="V178">
        <v>5005.8511838603781</v>
      </c>
      <c r="W178">
        <v>4730.2290219118322</v>
      </c>
      <c r="X178">
        <v>559.31779245450275</v>
      </c>
      <c r="Y178">
        <v>2005.5981367463939</v>
      </c>
      <c r="Z178">
        <v>0</v>
      </c>
      <c r="AA178">
        <v>2264.9744781920299</v>
      </c>
      <c r="AB178">
        <v>4</v>
      </c>
      <c r="AC178" s="6">
        <v>37.165505460203917</v>
      </c>
      <c r="AD178" s="6">
        <v>75805</v>
      </c>
      <c r="AE178">
        <v>85560</v>
      </c>
      <c r="AF178">
        <v>58471</v>
      </c>
      <c r="AG178">
        <v>102894</v>
      </c>
      <c r="AH178" s="23">
        <v>59.6990356445312</v>
      </c>
      <c r="AI178" s="23">
        <v>49.073177337646399</v>
      </c>
      <c r="AJ178" s="23">
        <v>9.4370841979980398</v>
      </c>
      <c r="AK178" s="23">
        <v>45.205249786376903</v>
      </c>
      <c r="AL178" s="23">
        <v>5.5691566467285103</v>
      </c>
      <c r="AM178" s="23">
        <v>39.826396942138601</v>
      </c>
      <c r="AN178">
        <v>195.63333333327</v>
      </c>
      <c r="AO178">
        <v>41975.433333360001</v>
      </c>
      <c r="AP178">
        <v>21060.335454158299</v>
      </c>
      <c r="AQ178">
        <v>0</v>
      </c>
      <c r="AR178">
        <v>0</v>
      </c>
      <c r="AS178">
        <v>12.458038999999999</v>
      </c>
    </row>
    <row r="179" spans="1:45" x14ac:dyDescent="0.3">
      <c r="A179" t="s">
        <v>384</v>
      </c>
      <c r="B179" s="6" t="s">
        <v>183</v>
      </c>
      <c r="C179">
        <v>0</v>
      </c>
      <c r="D179">
        <v>0</v>
      </c>
      <c r="E179">
        <v>41.810704370000003</v>
      </c>
      <c r="F179" s="6"/>
      <c r="G179" s="6"/>
      <c r="H179" s="6"/>
      <c r="I179" s="6"/>
      <c r="J179" s="6"/>
      <c r="K179" s="6"/>
      <c r="L179" s="6">
        <v>15.05185357673094</v>
      </c>
      <c r="M179" s="6">
        <v>17.380310191236202</v>
      </c>
      <c r="N179" s="6"/>
      <c r="O179">
        <v>3.4233428537845612E-2</v>
      </c>
      <c r="P179">
        <v>0.29409956932067871</v>
      </c>
      <c r="Q179" t="s">
        <v>304</v>
      </c>
      <c r="R179">
        <v>1.625</v>
      </c>
      <c r="S179" s="6">
        <v>5160.0140694405382</v>
      </c>
      <c r="T179" s="6">
        <v>4426.8432557481128</v>
      </c>
      <c r="U179" s="6">
        <v>5281.2527409349586</v>
      </c>
      <c r="V179">
        <v>5540.8711646304564</v>
      </c>
      <c r="W179">
        <v>4187.3811486285913</v>
      </c>
      <c r="X179">
        <v>1215.868430208857</v>
      </c>
      <c r="Y179">
        <v>2222.2784639827191</v>
      </c>
      <c r="Z179">
        <v>0</v>
      </c>
      <c r="AA179">
        <v>3180.0601004445298</v>
      </c>
      <c r="AB179">
        <v>4</v>
      </c>
      <c r="AC179" s="6">
        <v>34.328675573757877</v>
      </c>
      <c r="AD179" s="6">
        <v>44586</v>
      </c>
      <c r="AE179">
        <v>36418</v>
      </c>
      <c r="AF179">
        <v>26711</v>
      </c>
      <c r="AG179">
        <v>54293</v>
      </c>
      <c r="AH179" s="23">
        <v>50.8197212219238</v>
      </c>
      <c r="AI179" s="23">
        <v>44.017375946044901</v>
      </c>
      <c r="AJ179" s="23">
        <v>3.0220243930816602</v>
      </c>
      <c r="AK179" s="23">
        <v>46.463211059570298</v>
      </c>
      <c r="AL179" s="23">
        <v>5.4678616523742596</v>
      </c>
      <c r="AM179" s="23">
        <v>41.220325469970703</v>
      </c>
      <c r="AN179">
        <v>88.500000000029999</v>
      </c>
      <c r="AO179">
        <v>18086.366666670001</v>
      </c>
      <c r="AP179">
        <v>9059.6447707080006</v>
      </c>
      <c r="AQ179">
        <v>0</v>
      </c>
      <c r="AR179">
        <v>0</v>
      </c>
      <c r="AS179">
        <v>12.458038999999999</v>
      </c>
    </row>
    <row r="180" spans="1:45" x14ac:dyDescent="0.3">
      <c r="A180" t="s">
        <v>385</v>
      </c>
      <c r="B180" s="6" t="s">
        <v>183</v>
      </c>
      <c r="C180">
        <v>0</v>
      </c>
      <c r="D180">
        <v>0</v>
      </c>
      <c r="E180">
        <v>98.390040900000002</v>
      </c>
      <c r="F180" s="6"/>
      <c r="G180" s="6"/>
      <c r="H180" s="6"/>
      <c r="I180" s="6"/>
      <c r="J180" s="6"/>
      <c r="K180" s="6"/>
      <c r="L180" s="6">
        <v>35.420426542684432</v>
      </c>
      <c r="M180" s="6">
        <v>54.792213589534697</v>
      </c>
      <c r="N180" s="6"/>
      <c r="O180">
        <v>3.2829970121383667E-2</v>
      </c>
      <c r="P180">
        <v>0.30028051137924189</v>
      </c>
      <c r="Q180" t="s">
        <v>273</v>
      </c>
      <c r="R180">
        <v>1.625</v>
      </c>
      <c r="S180" s="6">
        <v>5748.4870536369881</v>
      </c>
      <c r="T180" s="6">
        <v>4671.5382195881384</v>
      </c>
      <c r="U180" s="6">
        <v>4803.6203158695207</v>
      </c>
      <c r="V180">
        <v>5215.4337406106306</v>
      </c>
      <c r="W180">
        <v>4549.3942857175334</v>
      </c>
      <c r="X180">
        <v>268.77006120849012</v>
      </c>
      <c r="Y180">
        <v>1721.6465427446531</v>
      </c>
      <c r="Z180">
        <v>0</v>
      </c>
      <c r="AA180">
        <v>2062.4132567531601</v>
      </c>
      <c r="AB180">
        <v>4</v>
      </c>
      <c r="AC180" s="6">
        <v>38.257960034364423</v>
      </c>
      <c r="AD180" s="6">
        <v>69868</v>
      </c>
      <c r="AE180">
        <v>75966</v>
      </c>
      <c r="AF180">
        <v>52483</v>
      </c>
      <c r="AG180">
        <v>93351</v>
      </c>
      <c r="AH180" s="23">
        <v>59.6990356445312</v>
      </c>
      <c r="AI180" s="23">
        <v>48.053215026855398</v>
      </c>
      <c r="AJ180" s="23">
        <v>5.4741697311401296</v>
      </c>
      <c r="AK180" s="23">
        <v>47.102085113525298</v>
      </c>
      <c r="AL180" s="23">
        <v>4.5230388641357404</v>
      </c>
      <c r="AM180" s="23">
        <v>42.885997772216797</v>
      </c>
      <c r="AN180">
        <v>195.63333333327</v>
      </c>
      <c r="AO180">
        <v>41975.433333360001</v>
      </c>
      <c r="AP180">
        <v>21060.335454158299</v>
      </c>
      <c r="AQ180">
        <v>0</v>
      </c>
      <c r="AR180">
        <v>0</v>
      </c>
      <c r="AS180">
        <v>12.599992</v>
      </c>
    </row>
    <row r="181" spans="1:45" x14ac:dyDescent="0.3">
      <c r="A181" t="s">
        <v>386</v>
      </c>
      <c r="B181" s="6" t="s">
        <v>183</v>
      </c>
      <c r="C181">
        <v>0</v>
      </c>
      <c r="D181">
        <v>0</v>
      </c>
      <c r="E181">
        <v>23.93457312</v>
      </c>
      <c r="F181" s="6"/>
      <c r="G181" s="6"/>
      <c r="H181" s="6"/>
      <c r="I181" s="6"/>
      <c r="J181" s="6"/>
      <c r="K181" s="6"/>
      <c r="L181" s="6">
        <v>8.6164458070322869</v>
      </c>
      <c r="M181" s="6">
        <v>8.2227073516255</v>
      </c>
      <c r="N181" s="6"/>
      <c r="O181">
        <v>3.3548906445503228E-2</v>
      </c>
      <c r="P181">
        <v>0.29396125674247742</v>
      </c>
      <c r="Q181" t="s">
        <v>255</v>
      </c>
      <c r="R181">
        <v>1.0625</v>
      </c>
      <c r="S181" s="6">
        <v>4651.7645384948346</v>
      </c>
      <c r="T181" s="6">
        <v>2347.1558790993522</v>
      </c>
      <c r="U181" s="6">
        <v>5319.0847320326984</v>
      </c>
      <c r="V181">
        <v>7218.6702625620192</v>
      </c>
      <c r="W181">
        <v>3603.5070310940691</v>
      </c>
      <c r="X181">
        <v>796.70270072030132</v>
      </c>
      <c r="Y181">
        <v>1217.259487973985</v>
      </c>
      <c r="Z181">
        <v>0</v>
      </c>
      <c r="AA181">
        <v>1322.6421446925799</v>
      </c>
      <c r="AB181">
        <v>4</v>
      </c>
      <c r="AC181" s="6">
        <v>52.740372067704868</v>
      </c>
      <c r="AD181" s="6">
        <v>23993</v>
      </c>
      <c r="AE181">
        <v>3520</v>
      </c>
      <c r="AF181">
        <v>4998</v>
      </c>
      <c r="AG181">
        <v>22515</v>
      </c>
      <c r="AH181" s="23">
        <v>71.060523986816406</v>
      </c>
      <c r="AI181" s="23">
        <v>68.753059387207003</v>
      </c>
      <c r="AJ181" s="23">
        <v>1.4592467546462999</v>
      </c>
      <c r="AK181" s="23">
        <v>70.899505615234304</v>
      </c>
      <c r="AL181" s="23">
        <v>3.6056957244872998</v>
      </c>
      <c r="AM181" s="23">
        <v>68.022590637207003</v>
      </c>
      <c r="AN181">
        <v>195.63333333327</v>
      </c>
      <c r="AO181">
        <v>41975.433333360001</v>
      </c>
      <c r="AP181">
        <v>21060.335454158299</v>
      </c>
      <c r="AQ181">
        <v>0</v>
      </c>
      <c r="AR181">
        <v>0</v>
      </c>
      <c r="AS181">
        <v>14.050383</v>
      </c>
    </row>
    <row r="182" spans="1:45" x14ac:dyDescent="0.3">
      <c r="A182" t="s">
        <v>387</v>
      </c>
      <c r="B182" s="6" t="s">
        <v>183</v>
      </c>
      <c r="C182">
        <v>0</v>
      </c>
      <c r="D182">
        <v>0</v>
      </c>
      <c r="E182">
        <v>86.142442599999995</v>
      </c>
      <c r="F182" s="6"/>
      <c r="G182" s="6"/>
      <c r="H182" s="6"/>
      <c r="I182" s="6"/>
      <c r="J182" s="6"/>
      <c r="K182" s="6"/>
      <c r="L182" s="6">
        <v>31.01128249291331</v>
      </c>
      <c r="M182" s="6">
        <v>45.8413140593794</v>
      </c>
      <c r="N182" s="6"/>
      <c r="O182">
        <v>3.4437313675880432E-2</v>
      </c>
      <c r="P182">
        <v>0.27987977862358088</v>
      </c>
      <c r="Q182" t="s">
        <v>246</v>
      </c>
      <c r="R182">
        <v>1.0625</v>
      </c>
      <c r="S182" s="6">
        <v>3624.6248324094131</v>
      </c>
      <c r="T182" s="6">
        <v>3321.6199067540319</v>
      </c>
      <c r="U182" s="6">
        <v>4765.056219152315</v>
      </c>
      <c r="V182">
        <v>8319.9398968488476</v>
      </c>
      <c r="W182">
        <v>2095.4091973144309</v>
      </c>
      <c r="X182">
        <v>904.56991032124256</v>
      </c>
      <c r="Y182">
        <v>1571.4140669173501</v>
      </c>
      <c r="Z182">
        <v>0</v>
      </c>
      <c r="AA182">
        <v>2802.5768783245999</v>
      </c>
      <c r="AB182">
        <v>4</v>
      </c>
      <c r="AC182" s="6">
        <v>73.126601823512146</v>
      </c>
      <c r="AD182" s="6">
        <v>18885</v>
      </c>
      <c r="AE182">
        <v>1925</v>
      </c>
      <c r="AF182">
        <v>843</v>
      </c>
      <c r="AG182">
        <v>19967</v>
      </c>
      <c r="AH182" s="23">
        <v>94.137664794921804</v>
      </c>
      <c r="AI182" s="23">
        <v>97.541740417480398</v>
      </c>
      <c r="AJ182" s="23">
        <v>1.3369768857955899</v>
      </c>
      <c r="AK182" s="23">
        <v>103.39825439453099</v>
      </c>
      <c r="AL182" s="23">
        <v>7.1934914588928196</v>
      </c>
      <c r="AM182" s="23">
        <v>97.132614135742102</v>
      </c>
      <c r="AN182">
        <v>88.500000000029999</v>
      </c>
      <c r="AO182">
        <v>18086.366666670001</v>
      </c>
      <c r="AP182">
        <v>9059.6447707080006</v>
      </c>
      <c r="AQ182">
        <v>0</v>
      </c>
      <c r="AR182">
        <v>0</v>
      </c>
      <c r="AS182">
        <v>14.050383</v>
      </c>
    </row>
    <row r="183" spans="1:45" x14ac:dyDescent="0.3">
      <c r="A183" t="s">
        <v>388</v>
      </c>
      <c r="B183" s="6" t="s">
        <v>183</v>
      </c>
      <c r="C183">
        <v>0</v>
      </c>
      <c r="D183">
        <v>0</v>
      </c>
      <c r="E183">
        <v>255.5870055</v>
      </c>
      <c r="F183" s="6"/>
      <c r="G183" s="6"/>
      <c r="H183" s="6"/>
      <c r="I183" s="6"/>
      <c r="J183" s="6"/>
      <c r="K183" s="6"/>
      <c r="L183" s="6">
        <v>92.011328797456798</v>
      </c>
      <c r="M183" s="6">
        <v>197.22906517069799</v>
      </c>
      <c r="N183" s="6"/>
      <c r="O183">
        <v>3.4437313675880432E-2</v>
      </c>
      <c r="P183">
        <v>0.27990669012069702</v>
      </c>
      <c r="Q183" t="s">
        <v>246</v>
      </c>
      <c r="R183">
        <v>1.0625</v>
      </c>
      <c r="S183" s="6">
        <v>3619.4555135918722</v>
      </c>
      <c r="T183" s="6">
        <v>3331.1532225159108</v>
      </c>
      <c r="U183" s="6">
        <v>4828.0775871260284</v>
      </c>
      <c r="V183">
        <v>8274.2496058794386</v>
      </c>
      <c r="W183">
        <v>2092.8322256893298</v>
      </c>
      <c r="X183">
        <v>961.77249363836336</v>
      </c>
      <c r="Y183">
        <v>1523.848805763377</v>
      </c>
      <c r="Z183">
        <v>0</v>
      </c>
      <c r="AA183">
        <v>2810.7480540166598</v>
      </c>
      <c r="AB183">
        <v>4</v>
      </c>
      <c r="AC183" s="6">
        <v>71.872742477681442</v>
      </c>
      <c r="AD183" s="6">
        <v>19051</v>
      </c>
      <c r="AE183">
        <v>1946</v>
      </c>
      <c r="AF183">
        <v>909</v>
      </c>
      <c r="AG183">
        <v>20088</v>
      </c>
      <c r="AH183" s="23">
        <v>94.137664794921804</v>
      </c>
      <c r="AI183" s="23">
        <v>97.541740417480398</v>
      </c>
      <c r="AJ183" s="23">
        <v>1.3369768857955899</v>
      </c>
      <c r="AK183" s="23">
        <v>103.39825439453099</v>
      </c>
      <c r="AL183" s="23">
        <v>7.1934914588928196</v>
      </c>
      <c r="AM183" s="23">
        <v>97.132614135742102</v>
      </c>
      <c r="AN183">
        <v>88.500000000029999</v>
      </c>
      <c r="AO183">
        <v>18086.366666670001</v>
      </c>
      <c r="AP183">
        <v>9059.6447707080006</v>
      </c>
      <c r="AQ183">
        <v>0</v>
      </c>
      <c r="AR183">
        <v>0</v>
      </c>
      <c r="AS183">
        <v>14.050383</v>
      </c>
    </row>
    <row r="184" spans="1:45" x14ac:dyDescent="0.3">
      <c r="A184" t="s">
        <v>389</v>
      </c>
      <c r="B184" s="6" t="s">
        <v>183</v>
      </c>
      <c r="C184">
        <v>0</v>
      </c>
      <c r="D184">
        <v>0</v>
      </c>
      <c r="E184">
        <v>146.83938190000001</v>
      </c>
      <c r="F184" s="6"/>
      <c r="G184" s="6"/>
      <c r="H184" s="6"/>
      <c r="I184" s="6"/>
      <c r="J184" s="6"/>
      <c r="K184" s="6"/>
      <c r="L184" s="6">
        <v>52.86217913964763</v>
      </c>
      <c r="M184" s="6">
        <v>93.762411868801195</v>
      </c>
      <c r="N184" s="6"/>
      <c r="O184">
        <v>3.4437313675880432E-2</v>
      </c>
      <c r="P184">
        <v>0.27990669012069702</v>
      </c>
      <c r="Q184" t="s">
        <v>246</v>
      </c>
      <c r="R184">
        <v>1.0625</v>
      </c>
      <c r="S184" s="6">
        <v>3557.209737702738</v>
      </c>
      <c r="T184" s="6">
        <v>3273.9616563367422</v>
      </c>
      <c r="U184" s="6">
        <v>4834.8976852489968</v>
      </c>
      <c r="V184">
        <v>8303.7540443351227</v>
      </c>
      <c r="W184">
        <v>2031.383534522146</v>
      </c>
      <c r="X184">
        <v>1006.973536978116</v>
      </c>
      <c r="Y184">
        <v>1552.8085365098191</v>
      </c>
      <c r="Z184">
        <v>0</v>
      </c>
      <c r="AA184">
        <v>2873.88061475312</v>
      </c>
      <c r="AB184">
        <v>4</v>
      </c>
      <c r="AC184" s="6">
        <v>72.856508252632949</v>
      </c>
      <c r="AD184" s="6">
        <v>18952</v>
      </c>
      <c r="AE184">
        <v>1942</v>
      </c>
      <c r="AF184">
        <v>808</v>
      </c>
      <c r="AG184">
        <v>20086</v>
      </c>
      <c r="AH184" s="23">
        <v>94.137664794921804</v>
      </c>
      <c r="AI184" s="23">
        <v>97.541740417480398</v>
      </c>
      <c r="AJ184" s="23">
        <v>1.3369768857955899</v>
      </c>
      <c r="AK184" s="23">
        <v>103.39825439453099</v>
      </c>
      <c r="AL184" s="23">
        <v>7.1934914588928196</v>
      </c>
      <c r="AM184" s="23">
        <v>97.132614135742102</v>
      </c>
      <c r="AN184">
        <v>88.500000000029999</v>
      </c>
      <c r="AO184">
        <v>18086.366666670001</v>
      </c>
      <c r="AP184">
        <v>9059.6447707080006</v>
      </c>
      <c r="AQ184">
        <v>0</v>
      </c>
      <c r="AR184">
        <v>0</v>
      </c>
      <c r="AS184">
        <v>14.050383</v>
      </c>
    </row>
    <row r="185" spans="1:45" x14ac:dyDescent="0.3">
      <c r="A185" t="s">
        <v>390</v>
      </c>
      <c r="B185" s="6" t="s">
        <v>178</v>
      </c>
      <c r="C185" t="s">
        <v>179</v>
      </c>
      <c r="D185">
        <v>0</v>
      </c>
      <c r="E185">
        <v>305.98351020000001</v>
      </c>
      <c r="F185" s="6">
        <v>1.5</v>
      </c>
      <c r="G185" s="6">
        <v>1</v>
      </c>
      <c r="H185" s="6">
        <v>3</v>
      </c>
      <c r="I185" s="6">
        <v>1.41</v>
      </c>
      <c r="J185" s="6">
        <v>0.88</v>
      </c>
      <c r="K185" s="6">
        <v>2.25</v>
      </c>
      <c r="L185" s="6">
        <v>229</v>
      </c>
      <c r="M185" s="6">
        <v>374.41500000000002</v>
      </c>
      <c r="N185" s="6">
        <v>3</v>
      </c>
      <c r="O185">
        <v>3.4455887973308563E-2</v>
      </c>
      <c r="P185">
        <v>0.27990669012069702</v>
      </c>
      <c r="Q185" t="s">
        <v>246</v>
      </c>
      <c r="R185">
        <v>1.0625</v>
      </c>
      <c r="S185" s="6">
        <v>3418.843734348407</v>
      </c>
      <c r="T185" s="6">
        <v>3140.683115814978</v>
      </c>
      <c r="U185" s="6">
        <v>4824.8659523246934</v>
      </c>
      <c r="V185">
        <v>8390.7739892001227</v>
      </c>
      <c r="W185">
        <v>1893.474920064328</v>
      </c>
      <c r="X185">
        <v>979.09580537825968</v>
      </c>
      <c r="Y185">
        <v>1644.2599358645191</v>
      </c>
      <c r="Z185">
        <v>0</v>
      </c>
      <c r="AA185">
        <v>3012.2191636132302</v>
      </c>
      <c r="AB185">
        <v>4</v>
      </c>
      <c r="AC185" s="6">
        <v>75.250174405538161</v>
      </c>
      <c r="AD185" s="6">
        <v>19068</v>
      </c>
      <c r="AE185">
        <v>1949</v>
      </c>
      <c r="AF185">
        <v>759</v>
      </c>
      <c r="AG185">
        <v>20258</v>
      </c>
      <c r="AH185" s="23">
        <v>94.137664794921804</v>
      </c>
      <c r="AI185" s="23">
        <v>101.48161315917901</v>
      </c>
      <c r="AJ185" s="23">
        <v>1.4323530197143499</v>
      </c>
      <c r="AK185" s="23">
        <v>107.82957458496</v>
      </c>
      <c r="AL185" s="23">
        <v>7.78031253814697</v>
      </c>
      <c r="AM185" s="23">
        <v>100.91803741455</v>
      </c>
      <c r="AN185">
        <v>88.500000000029999</v>
      </c>
      <c r="AO185">
        <v>18086.366666670001</v>
      </c>
      <c r="AP185">
        <v>9059.6447707080006</v>
      </c>
      <c r="AQ185">
        <v>0</v>
      </c>
      <c r="AR185">
        <v>0</v>
      </c>
      <c r="AS185">
        <v>14.050383</v>
      </c>
    </row>
    <row r="186" spans="1:45" x14ac:dyDescent="0.3">
      <c r="A186" t="s">
        <v>391</v>
      </c>
      <c r="B186" s="6" t="s">
        <v>183</v>
      </c>
      <c r="C186">
        <v>0</v>
      </c>
      <c r="D186">
        <v>0</v>
      </c>
      <c r="E186">
        <v>135.55319270000001</v>
      </c>
      <c r="F186" s="6"/>
      <c r="G186" s="6"/>
      <c r="H186" s="6"/>
      <c r="I186" s="6"/>
      <c r="J186" s="6"/>
      <c r="K186" s="6"/>
      <c r="L186" s="6">
        <v>48.799145448356867</v>
      </c>
      <c r="M186" s="6">
        <v>84.222419180873302</v>
      </c>
      <c r="N186" s="6"/>
      <c r="O186">
        <v>3.4455887973308563E-2</v>
      </c>
      <c r="P186">
        <v>0.27990669012069702</v>
      </c>
      <c r="Q186" t="s">
        <v>246</v>
      </c>
      <c r="R186">
        <v>1.0625</v>
      </c>
      <c r="S186" s="6">
        <v>3469.1984225195379</v>
      </c>
      <c r="T186" s="6">
        <v>3189.9074123006899</v>
      </c>
      <c r="U186" s="6">
        <v>4831.2750904261075</v>
      </c>
      <c r="V186">
        <v>8356.6636810301297</v>
      </c>
      <c r="W186">
        <v>1943.831896086939</v>
      </c>
      <c r="X186">
        <v>1024.6806294657119</v>
      </c>
      <c r="Y186">
        <v>1607.873467373443</v>
      </c>
      <c r="Z186">
        <v>0</v>
      </c>
      <c r="AA186">
        <v>2962.1163436942602</v>
      </c>
      <c r="AB186">
        <v>4</v>
      </c>
      <c r="AC186" s="6">
        <v>74.383085494379756</v>
      </c>
      <c r="AD186" s="6">
        <v>18977</v>
      </c>
      <c r="AE186">
        <v>1939</v>
      </c>
      <c r="AF186">
        <v>754</v>
      </c>
      <c r="AG186">
        <v>20162</v>
      </c>
      <c r="AH186" s="23">
        <v>94.137664794921804</v>
      </c>
      <c r="AI186" s="23">
        <v>97.541740417480398</v>
      </c>
      <c r="AJ186" s="23">
        <v>1.3369768857955899</v>
      </c>
      <c r="AK186" s="23">
        <v>103.39825439453099</v>
      </c>
      <c r="AL186" s="23">
        <v>7.1934914588928196</v>
      </c>
      <c r="AM186" s="23">
        <v>97.132614135742102</v>
      </c>
      <c r="AN186">
        <v>88.500000000029999</v>
      </c>
      <c r="AO186">
        <v>18086.366666670001</v>
      </c>
      <c r="AP186">
        <v>9059.6447707080006</v>
      </c>
      <c r="AQ186">
        <v>0</v>
      </c>
      <c r="AR186">
        <v>0</v>
      </c>
      <c r="AS186">
        <v>14.050383</v>
      </c>
    </row>
    <row r="187" spans="1:45" x14ac:dyDescent="0.3">
      <c r="A187" t="s">
        <v>392</v>
      </c>
      <c r="B187" s="6" t="s">
        <v>183</v>
      </c>
      <c r="C187">
        <v>0</v>
      </c>
      <c r="D187">
        <v>0</v>
      </c>
      <c r="E187">
        <v>141.02186599999999</v>
      </c>
      <c r="F187" s="6"/>
      <c r="G187" s="6"/>
      <c r="H187" s="6"/>
      <c r="I187" s="6"/>
      <c r="J187" s="6"/>
      <c r="K187" s="6"/>
      <c r="L187" s="6">
        <v>50.767877694270567</v>
      </c>
      <c r="M187" s="6">
        <v>88.812442302359798</v>
      </c>
      <c r="N187" s="6"/>
      <c r="O187">
        <v>3.3595576882362373E-2</v>
      </c>
      <c r="P187">
        <v>0.28741708397865301</v>
      </c>
      <c r="Q187" t="s">
        <v>255</v>
      </c>
      <c r="R187">
        <v>1.0625</v>
      </c>
      <c r="S187" s="6">
        <v>3930.3065549966068</v>
      </c>
      <c r="T187" s="6">
        <v>2124.8817368988321</v>
      </c>
      <c r="U187" s="6">
        <v>4516.5087185541279</v>
      </c>
      <c r="V187">
        <v>7944.2414255206813</v>
      </c>
      <c r="W187">
        <v>3460.281543045834</v>
      </c>
      <c r="X187">
        <v>814.50286786261017</v>
      </c>
      <c r="Y187">
        <v>1913.8371377057731</v>
      </c>
      <c r="Z187">
        <v>0</v>
      </c>
      <c r="AA187">
        <v>1571.1554570319699</v>
      </c>
      <c r="AB187">
        <v>4</v>
      </c>
      <c r="AC187" s="6">
        <v>57.60445307323161</v>
      </c>
      <c r="AD187" s="6">
        <v>20938</v>
      </c>
      <c r="AE187">
        <v>2163</v>
      </c>
      <c r="AF187">
        <v>2402</v>
      </c>
      <c r="AG187">
        <v>20699</v>
      </c>
      <c r="AH187" s="23">
        <v>78.381622314453097</v>
      </c>
      <c r="AI187" s="23">
        <v>85.566986083984304</v>
      </c>
      <c r="AJ187" s="23">
        <v>1.2185591459274201</v>
      </c>
      <c r="AK187" s="23">
        <v>90.022781372070298</v>
      </c>
      <c r="AL187" s="23">
        <v>5.6743488311767498</v>
      </c>
      <c r="AM187" s="23">
        <v>85.123123168945298</v>
      </c>
      <c r="AN187">
        <v>195.63333333327</v>
      </c>
      <c r="AO187">
        <v>41975.433333360001</v>
      </c>
      <c r="AP187">
        <v>21060.335454158299</v>
      </c>
      <c r="AQ187">
        <v>0</v>
      </c>
      <c r="AR187">
        <v>0</v>
      </c>
      <c r="AS187">
        <v>6.7767369999999998</v>
      </c>
    </row>
    <row r="188" spans="1:45" x14ac:dyDescent="0.3">
      <c r="A188" t="s">
        <v>393</v>
      </c>
      <c r="B188" s="6" t="s">
        <v>183</v>
      </c>
      <c r="C188">
        <v>0</v>
      </c>
      <c r="D188">
        <v>0</v>
      </c>
      <c r="E188">
        <v>74.736440990000006</v>
      </c>
      <c r="F188" s="6"/>
      <c r="G188" s="6"/>
      <c r="H188" s="6"/>
      <c r="I188" s="6"/>
      <c r="J188" s="6"/>
      <c r="K188" s="6"/>
      <c r="L188" s="6">
        <v>26.90512351065874</v>
      </c>
      <c r="M188" s="6">
        <v>37.887386346940801</v>
      </c>
      <c r="N188" s="6"/>
      <c r="O188">
        <v>3.4455887973308563E-2</v>
      </c>
      <c r="P188">
        <v>0.27990669012069702</v>
      </c>
      <c r="Q188" t="s">
        <v>246</v>
      </c>
      <c r="R188">
        <v>1.0625</v>
      </c>
      <c r="S188" s="6">
        <v>3492.9617282120039</v>
      </c>
      <c r="T188" s="6">
        <v>3212.366675798065</v>
      </c>
      <c r="U188" s="6">
        <v>4831.1941213995042</v>
      </c>
      <c r="V188">
        <v>8343.0614543016181</v>
      </c>
      <c r="W188">
        <v>1967.4173131009661</v>
      </c>
      <c r="X188">
        <v>1044.917238802421</v>
      </c>
      <c r="Y188">
        <v>1593.370355109</v>
      </c>
      <c r="Z188">
        <v>0</v>
      </c>
      <c r="AA188">
        <v>2938.2227453001801</v>
      </c>
      <c r="AB188">
        <v>4</v>
      </c>
      <c r="AC188" s="6">
        <v>74.014366199675436</v>
      </c>
      <c r="AD188" s="6">
        <v>19022</v>
      </c>
      <c r="AE188">
        <v>1946</v>
      </c>
      <c r="AF188">
        <v>756</v>
      </c>
      <c r="AG188">
        <v>20212</v>
      </c>
      <c r="AH188" s="23">
        <v>94.137664794921804</v>
      </c>
      <c r="AI188" s="23">
        <v>97.541740417480398</v>
      </c>
      <c r="AJ188" s="23">
        <v>1.3369768857955899</v>
      </c>
      <c r="AK188" s="23">
        <v>103.39825439453099</v>
      </c>
      <c r="AL188" s="23">
        <v>7.1934914588928196</v>
      </c>
      <c r="AM188" s="23">
        <v>97.132614135742102</v>
      </c>
      <c r="AN188">
        <v>88.500000000029999</v>
      </c>
      <c r="AO188">
        <v>18086.366666670001</v>
      </c>
      <c r="AP188">
        <v>9059.6447707080006</v>
      </c>
      <c r="AQ188">
        <v>0</v>
      </c>
      <c r="AR188">
        <v>0</v>
      </c>
      <c r="AS188">
        <v>14.050383</v>
      </c>
    </row>
    <row r="189" spans="1:45" x14ac:dyDescent="0.3">
      <c r="A189" t="s">
        <v>394</v>
      </c>
      <c r="B189" s="6" t="s">
        <v>178</v>
      </c>
      <c r="C189" t="s">
        <v>179</v>
      </c>
      <c r="D189">
        <v>0</v>
      </c>
      <c r="E189">
        <v>73.427394800000002</v>
      </c>
      <c r="F189" s="6">
        <v>0.75</v>
      </c>
      <c r="G189" s="6">
        <v>1</v>
      </c>
      <c r="H189" s="6">
        <v>3.25</v>
      </c>
      <c r="I189" s="6">
        <v>1.37</v>
      </c>
      <c r="J189" s="6">
        <v>0.64</v>
      </c>
      <c r="K189" s="6">
        <v>2.25</v>
      </c>
      <c r="L189" s="6">
        <v>29.33</v>
      </c>
      <c r="M189" s="6">
        <v>47.954549999999998</v>
      </c>
      <c r="N189" s="6">
        <v>2.25</v>
      </c>
      <c r="O189">
        <v>3.4455887973308563E-2</v>
      </c>
      <c r="P189">
        <v>0.27846422791481018</v>
      </c>
      <c r="Q189" t="s">
        <v>246</v>
      </c>
      <c r="R189">
        <v>1.0625</v>
      </c>
      <c r="S189" s="6">
        <v>3466.2132190051639</v>
      </c>
      <c r="T189" s="6">
        <v>3182.346076033406</v>
      </c>
      <c r="U189" s="6">
        <v>4811.5302828366603</v>
      </c>
      <c r="V189">
        <v>8373.4030451673425</v>
      </c>
      <c r="W189">
        <v>1939.81677617791</v>
      </c>
      <c r="X189">
        <v>1013.4536818386021</v>
      </c>
      <c r="Y189">
        <v>1624.0775469038599</v>
      </c>
      <c r="Z189">
        <v>0</v>
      </c>
      <c r="AA189">
        <v>2963.7201494214701</v>
      </c>
      <c r="AB189">
        <v>4</v>
      </c>
      <c r="AC189" s="6">
        <v>74.876292002091859</v>
      </c>
      <c r="AD189" s="6">
        <v>19022</v>
      </c>
      <c r="AE189">
        <v>1946</v>
      </c>
      <c r="AF189">
        <v>756</v>
      </c>
      <c r="AG189">
        <v>20212</v>
      </c>
      <c r="AH189" s="23">
        <v>94.137664794921804</v>
      </c>
      <c r="AI189" s="23">
        <v>97.541740417480398</v>
      </c>
      <c r="AJ189" s="23">
        <v>1.3369768857955899</v>
      </c>
      <c r="AK189" s="23">
        <v>103.39825439453099</v>
      </c>
      <c r="AL189" s="23">
        <v>7.1934914588928196</v>
      </c>
      <c r="AM189" s="23">
        <v>97.132614135742102</v>
      </c>
      <c r="AN189">
        <v>88.500000000029999</v>
      </c>
      <c r="AO189">
        <v>18086.366666670001</v>
      </c>
      <c r="AP189">
        <v>9059.6447707080006</v>
      </c>
      <c r="AQ189">
        <v>0</v>
      </c>
      <c r="AR189">
        <v>0</v>
      </c>
      <c r="AS189">
        <v>14.050383</v>
      </c>
    </row>
    <row r="190" spans="1:45" x14ac:dyDescent="0.3">
      <c r="A190" t="s">
        <v>395</v>
      </c>
      <c r="B190" s="6" t="s">
        <v>178</v>
      </c>
      <c r="C190" t="s">
        <v>179</v>
      </c>
      <c r="D190" t="s">
        <v>396</v>
      </c>
      <c r="E190">
        <v>33.494189130000002</v>
      </c>
      <c r="F190" s="6">
        <v>0.5</v>
      </c>
      <c r="G190" s="6">
        <v>1</v>
      </c>
      <c r="H190" s="6">
        <v>3.25</v>
      </c>
      <c r="I190" s="6">
        <v>1.4</v>
      </c>
      <c r="J190" s="6">
        <v>0.74</v>
      </c>
      <c r="K190" s="6">
        <v>2</v>
      </c>
      <c r="L190" s="6">
        <v>27</v>
      </c>
      <c r="M190" s="6">
        <v>44.145000000000003</v>
      </c>
      <c r="N190" s="6">
        <v>1.75</v>
      </c>
      <c r="O190">
        <v>3.4455887973308563E-2</v>
      </c>
      <c r="P190">
        <v>0.27846422791481018</v>
      </c>
      <c r="Q190" t="s">
        <v>246</v>
      </c>
      <c r="R190">
        <v>1.0625</v>
      </c>
      <c r="S190" s="6">
        <v>3461.027803768281</v>
      </c>
      <c r="T190" s="6">
        <v>3173.0196049096162</v>
      </c>
      <c r="U190" s="6">
        <v>4793.1317126912654</v>
      </c>
      <c r="V190">
        <v>8390.4449370059301</v>
      </c>
      <c r="W190">
        <v>1933.760222545849</v>
      </c>
      <c r="X190">
        <v>1001.061568671804</v>
      </c>
      <c r="Y190">
        <v>1640.7716319405961</v>
      </c>
      <c r="Z190">
        <v>0</v>
      </c>
      <c r="AA190">
        <v>2967.84425238516</v>
      </c>
      <c r="AB190">
        <v>4</v>
      </c>
      <c r="AC190" s="6">
        <v>75.384379032566144</v>
      </c>
      <c r="AD190" s="6">
        <v>18913</v>
      </c>
      <c r="AE190">
        <v>1933</v>
      </c>
      <c r="AF190">
        <v>748</v>
      </c>
      <c r="AG190">
        <v>20098</v>
      </c>
      <c r="AH190" s="23">
        <v>94.137664794921804</v>
      </c>
      <c r="AI190" s="23">
        <v>97.541740417480398</v>
      </c>
      <c r="AJ190" s="23">
        <v>1.3369768857955899</v>
      </c>
      <c r="AK190" s="23">
        <v>103.39825439453099</v>
      </c>
      <c r="AL190" s="23">
        <v>7.1934914588928196</v>
      </c>
      <c r="AM190" s="23">
        <v>97.132614135742102</v>
      </c>
      <c r="AN190">
        <v>88.500000000029999</v>
      </c>
      <c r="AO190">
        <v>18086.366666670001</v>
      </c>
      <c r="AP190">
        <v>9059.6447707080006</v>
      </c>
      <c r="AQ190">
        <v>0</v>
      </c>
      <c r="AR190">
        <v>0</v>
      </c>
      <c r="AS190">
        <v>14.050383</v>
      </c>
    </row>
    <row r="191" spans="1:45" x14ac:dyDescent="0.3">
      <c r="A191" t="s">
        <v>397</v>
      </c>
      <c r="B191" s="6" t="s">
        <v>183</v>
      </c>
      <c r="C191">
        <v>0</v>
      </c>
      <c r="D191">
        <v>0</v>
      </c>
      <c r="E191">
        <v>47.748547369999997</v>
      </c>
      <c r="F191" s="6"/>
      <c r="G191" s="6"/>
      <c r="H191" s="6"/>
      <c r="I191" s="6"/>
      <c r="J191" s="6"/>
      <c r="K191" s="6"/>
      <c r="L191" s="6">
        <v>17.189477053396399</v>
      </c>
      <c r="M191" s="6">
        <v>20.7700220450625</v>
      </c>
      <c r="N191" s="6"/>
      <c r="O191">
        <v>3.4450087696313858E-2</v>
      </c>
      <c r="P191">
        <v>0.27598756551742548</v>
      </c>
      <c r="Q191" t="s">
        <v>246</v>
      </c>
      <c r="R191">
        <v>1.0625</v>
      </c>
      <c r="S191" s="6">
        <v>3250.780079736684</v>
      </c>
      <c r="T191" s="6">
        <v>2963.2775314855121</v>
      </c>
      <c r="U191" s="6">
        <v>4754.7981642982659</v>
      </c>
      <c r="V191">
        <v>8544.594976758126</v>
      </c>
      <c r="W191">
        <v>1722.611492304982</v>
      </c>
      <c r="X191">
        <v>803.52293125308563</v>
      </c>
      <c r="Y191">
        <v>1805.974728656128</v>
      </c>
      <c r="Z191">
        <v>0</v>
      </c>
      <c r="AA191">
        <v>3176.8288228679899</v>
      </c>
      <c r="AB191">
        <v>4</v>
      </c>
      <c r="AC191" s="6">
        <v>78.532809076176449</v>
      </c>
      <c r="AD191" s="6">
        <v>18591</v>
      </c>
      <c r="AE191">
        <v>1889</v>
      </c>
      <c r="AF191">
        <v>631</v>
      </c>
      <c r="AG191">
        <v>19849</v>
      </c>
      <c r="AH191" s="23">
        <v>94.137664794921804</v>
      </c>
      <c r="AI191" s="23">
        <v>101.48161315917901</v>
      </c>
      <c r="AJ191" s="23">
        <v>1.4323530197143499</v>
      </c>
      <c r="AK191" s="23">
        <v>107.82957458496</v>
      </c>
      <c r="AL191" s="23">
        <v>7.78031253814697</v>
      </c>
      <c r="AM191" s="23">
        <v>100.91803741455</v>
      </c>
      <c r="AN191">
        <v>88.500000000029999</v>
      </c>
      <c r="AO191">
        <v>18086.366666670001</v>
      </c>
      <c r="AP191">
        <v>9059.6447707080006</v>
      </c>
      <c r="AQ191">
        <v>0</v>
      </c>
      <c r="AR191">
        <v>0</v>
      </c>
      <c r="AS191">
        <v>14.050383</v>
      </c>
    </row>
    <row r="192" spans="1:45" x14ac:dyDescent="0.3">
      <c r="A192" t="s">
        <v>398</v>
      </c>
      <c r="B192" s="6" t="s">
        <v>183</v>
      </c>
      <c r="C192">
        <v>0</v>
      </c>
      <c r="D192">
        <v>0</v>
      </c>
      <c r="E192">
        <v>148.927279</v>
      </c>
      <c r="F192" s="6"/>
      <c r="G192" s="6"/>
      <c r="H192" s="6"/>
      <c r="I192" s="6"/>
      <c r="J192" s="6"/>
      <c r="K192" s="6"/>
      <c r="L192" s="6">
        <v>53.613821198120711</v>
      </c>
      <c r="M192" s="6">
        <v>95.555496087864498</v>
      </c>
      <c r="N192" s="6"/>
      <c r="O192">
        <v>3.4023799002170563E-2</v>
      </c>
      <c r="P192">
        <v>0.28826266527175898</v>
      </c>
      <c r="Q192" t="s">
        <v>255</v>
      </c>
      <c r="R192">
        <v>1.0625</v>
      </c>
      <c r="S192" s="6">
        <v>4417.4059525513039</v>
      </c>
      <c r="T192" s="6">
        <v>2968.1157691061821</v>
      </c>
      <c r="U192" s="6">
        <v>5260.8977578760014</v>
      </c>
      <c r="V192">
        <v>7514.4196574515336</v>
      </c>
      <c r="W192">
        <v>2972.2470104548561</v>
      </c>
      <c r="X192">
        <v>419.84983367658941</v>
      </c>
      <c r="Y192">
        <v>925.7285213876097</v>
      </c>
      <c r="Z192">
        <v>0</v>
      </c>
      <c r="AA192">
        <v>1986.7490522113101</v>
      </c>
      <c r="AB192">
        <v>4</v>
      </c>
      <c r="AC192" s="6">
        <v>57.034944090983458</v>
      </c>
      <c r="AD192" s="6">
        <v>21669</v>
      </c>
      <c r="AE192">
        <v>2224</v>
      </c>
      <c r="AF192">
        <v>2829</v>
      </c>
      <c r="AG192">
        <v>21064</v>
      </c>
      <c r="AH192" s="23">
        <v>80.095870971679602</v>
      </c>
      <c r="AI192" s="23">
        <v>75.843215942382798</v>
      </c>
      <c r="AJ192" s="23">
        <v>1.2869397401809599</v>
      </c>
      <c r="AK192" s="23">
        <v>78.973663330078097</v>
      </c>
      <c r="AL192" s="23">
        <v>4.4173879623412997</v>
      </c>
      <c r="AM192" s="23">
        <v>75.447196960449205</v>
      </c>
      <c r="AN192">
        <v>195.63333333327</v>
      </c>
      <c r="AO192">
        <v>41975.433333360001</v>
      </c>
      <c r="AP192">
        <v>21060.335454158299</v>
      </c>
      <c r="AQ192">
        <v>0</v>
      </c>
      <c r="AR192">
        <v>0</v>
      </c>
      <c r="AS192">
        <v>14.050383</v>
      </c>
    </row>
    <row r="193" spans="1:45" x14ac:dyDescent="0.3">
      <c r="A193" t="s">
        <v>399</v>
      </c>
      <c r="B193" s="6" t="s">
        <v>183</v>
      </c>
      <c r="C193" t="s">
        <v>179</v>
      </c>
      <c r="D193" t="s">
        <v>400</v>
      </c>
      <c r="E193">
        <v>162.3896043</v>
      </c>
      <c r="F193" s="6"/>
      <c r="G193" s="6"/>
      <c r="H193" s="6"/>
      <c r="I193" s="6"/>
      <c r="J193" s="6"/>
      <c r="K193" s="6"/>
      <c r="L193" s="6">
        <v>58.460257652029391</v>
      </c>
      <c r="M193" s="6">
        <v>107.32034874999999</v>
      </c>
      <c r="N193" s="6"/>
      <c r="O193">
        <v>3.3990472555160522E-2</v>
      </c>
      <c r="P193">
        <v>0.28729832172393799</v>
      </c>
      <c r="Q193" t="s">
        <v>255</v>
      </c>
      <c r="R193">
        <v>1.0625</v>
      </c>
      <c r="S193" s="6">
        <v>4229.7989582847194</v>
      </c>
      <c r="T193" s="6">
        <v>2968.515212502793</v>
      </c>
      <c r="U193" s="6">
        <v>5080.8708984512696</v>
      </c>
      <c r="V193">
        <v>7699.9584217508691</v>
      </c>
      <c r="W193">
        <v>2857.7735029611308</v>
      </c>
      <c r="X193">
        <v>600.58942981432676</v>
      </c>
      <c r="Y193">
        <v>1097.6518495101941</v>
      </c>
      <c r="Z193">
        <v>0</v>
      </c>
      <c r="AA193">
        <v>2065.04065594748</v>
      </c>
      <c r="AB193">
        <v>4</v>
      </c>
      <c r="AC193" s="6">
        <v>58.209820086684573</v>
      </c>
      <c r="AD193" s="6">
        <v>20814</v>
      </c>
      <c r="AE193">
        <v>2099</v>
      </c>
      <c r="AF193">
        <v>2178</v>
      </c>
      <c r="AG193">
        <v>20735</v>
      </c>
      <c r="AH193" s="23">
        <v>80.095870971679602</v>
      </c>
      <c r="AI193" s="23">
        <v>83.306846618652301</v>
      </c>
      <c r="AJ193" s="23">
        <v>1.20331895351409</v>
      </c>
      <c r="AK193" s="23">
        <v>87.372955322265597</v>
      </c>
      <c r="AL193" s="23">
        <v>5.26942634582519</v>
      </c>
      <c r="AM193" s="23">
        <v>83.103645324707003</v>
      </c>
      <c r="AN193">
        <v>195.63333333327</v>
      </c>
      <c r="AO193">
        <v>41975.433333360001</v>
      </c>
      <c r="AP193">
        <v>21060.335454158299</v>
      </c>
      <c r="AQ193">
        <v>0</v>
      </c>
      <c r="AR193">
        <v>0</v>
      </c>
      <c r="AS193">
        <v>14.050383</v>
      </c>
    </row>
    <row r="194" spans="1:45" x14ac:dyDescent="0.3">
      <c r="A194" t="s">
        <v>401</v>
      </c>
      <c r="B194" s="6" t="s">
        <v>183</v>
      </c>
      <c r="C194">
        <v>0</v>
      </c>
      <c r="D194">
        <v>0</v>
      </c>
      <c r="E194">
        <v>29.08442509</v>
      </c>
      <c r="F194" s="6"/>
      <c r="G194" s="6"/>
      <c r="H194" s="6"/>
      <c r="I194" s="6"/>
      <c r="J194" s="6"/>
      <c r="K194" s="6"/>
      <c r="L194" s="6">
        <v>10.4703933595866</v>
      </c>
      <c r="M194" s="6">
        <v>10.6799543090608</v>
      </c>
      <c r="N194" s="6"/>
      <c r="O194">
        <v>3.4135404974222183E-2</v>
      </c>
      <c r="P194">
        <v>0.28541117906570429</v>
      </c>
      <c r="Q194" t="s">
        <v>273</v>
      </c>
      <c r="R194">
        <v>1.0625</v>
      </c>
      <c r="S194" s="6">
        <v>4112.2345488169367</v>
      </c>
      <c r="T194" s="6">
        <v>3135.3596375813308</v>
      </c>
      <c r="U194" s="6">
        <v>5011.5054667032518</v>
      </c>
      <c r="V194">
        <v>7846.7370743815718</v>
      </c>
      <c r="W194">
        <v>2654.926813269502</v>
      </c>
      <c r="X194">
        <v>709.91354573236595</v>
      </c>
      <c r="Y194">
        <v>1170.46082708822</v>
      </c>
      <c r="Z194">
        <v>0</v>
      </c>
      <c r="AA194">
        <v>2262.79303615147</v>
      </c>
      <c r="AB194">
        <v>4</v>
      </c>
      <c r="AC194" s="6">
        <v>59.76818859903544</v>
      </c>
      <c r="AD194" s="6">
        <v>20230</v>
      </c>
      <c r="AE194">
        <v>2050</v>
      </c>
      <c r="AF194">
        <v>1729</v>
      </c>
      <c r="AG194">
        <v>20551</v>
      </c>
      <c r="AH194" s="23">
        <v>80.095870971679602</v>
      </c>
      <c r="AI194" s="23">
        <v>91.786216735839801</v>
      </c>
      <c r="AJ194" s="23">
        <v>1.27295386791229</v>
      </c>
      <c r="AK194" s="23">
        <v>96.8594970703125</v>
      </c>
      <c r="AL194" s="23">
        <v>6.3462281227111799</v>
      </c>
      <c r="AM194" s="23">
        <v>91.456306457519503</v>
      </c>
      <c r="AN194">
        <v>195.63333333327</v>
      </c>
      <c r="AO194">
        <v>41975.433333360001</v>
      </c>
      <c r="AP194">
        <v>21060.335454158299</v>
      </c>
      <c r="AQ194">
        <v>0</v>
      </c>
      <c r="AR194">
        <v>0</v>
      </c>
      <c r="AS194">
        <v>14.050383</v>
      </c>
    </row>
    <row r="195" spans="1:45" x14ac:dyDescent="0.3">
      <c r="A195" t="s">
        <v>402</v>
      </c>
      <c r="B195" s="6" t="s">
        <v>183</v>
      </c>
      <c r="C195">
        <v>0</v>
      </c>
      <c r="D195">
        <v>0</v>
      </c>
      <c r="E195">
        <v>54.70962076</v>
      </c>
      <c r="F195" s="6"/>
      <c r="G195" s="6"/>
      <c r="H195" s="6"/>
      <c r="I195" s="6"/>
      <c r="J195" s="6"/>
      <c r="K195" s="6"/>
      <c r="L195" s="6">
        <v>19.69546102568507</v>
      </c>
      <c r="M195" s="6">
        <v>24.930793722564701</v>
      </c>
      <c r="N195" s="6"/>
      <c r="O195">
        <v>3.437395766377449E-2</v>
      </c>
      <c r="P195">
        <v>0.28299009799957281</v>
      </c>
      <c r="Q195" t="s">
        <v>246</v>
      </c>
      <c r="R195">
        <v>1.0625</v>
      </c>
      <c r="S195" s="6">
        <v>3847.9986741375369</v>
      </c>
      <c r="T195" s="6">
        <v>3396.4484185386691</v>
      </c>
      <c r="U195" s="6">
        <v>4866.9199849981314</v>
      </c>
      <c r="V195">
        <v>8122.1716756170208</v>
      </c>
      <c r="W195">
        <v>2321.328349511552</v>
      </c>
      <c r="X195">
        <v>872.59800416667451</v>
      </c>
      <c r="Y195">
        <v>1387.7049480854721</v>
      </c>
      <c r="Z195">
        <v>0</v>
      </c>
      <c r="AA195">
        <v>2583.07799907565</v>
      </c>
      <c r="AB195">
        <v>4</v>
      </c>
      <c r="AC195" s="6">
        <v>66.7828983639873</v>
      </c>
      <c r="AD195" s="6">
        <v>19641</v>
      </c>
      <c r="AE195">
        <v>1991</v>
      </c>
      <c r="AF195">
        <v>1236</v>
      </c>
      <c r="AG195">
        <v>20396</v>
      </c>
      <c r="AH195" s="23">
        <v>80.095870971679602</v>
      </c>
      <c r="AI195" s="23">
        <v>97.541740417480398</v>
      </c>
      <c r="AJ195" s="23">
        <v>1.3369768857955899</v>
      </c>
      <c r="AK195" s="23">
        <v>103.39825439453099</v>
      </c>
      <c r="AL195" s="23">
        <v>7.1934914588928196</v>
      </c>
      <c r="AM195" s="23">
        <v>97.132614135742102</v>
      </c>
      <c r="AN195">
        <v>88.500000000029999</v>
      </c>
      <c r="AO195">
        <v>18086.366666670001</v>
      </c>
      <c r="AP195">
        <v>9059.6447707080006</v>
      </c>
      <c r="AQ195">
        <v>0</v>
      </c>
      <c r="AR195">
        <v>0</v>
      </c>
      <c r="AS195">
        <v>14.050383</v>
      </c>
    </row>
    <row r="196" spans="1:45" x14ac:dyDescent="0.3">
      <c r="A196" t="s">
        <v>403</v>
      </c>
      <c r="B196" s="6" t="s">
        <v>183</v>
      </c>
      <c r="C196" t="s">
        <v>179</v>
      </c>
      <c r="D196" t="s">
        <v>404</v>
      </c>
      <c r="E196">
        <v>147.48525720000001</v>
      </c>
      <c r="F196" s="6"/>
      <c r="G196" s="6"/>
      <c r="H196" s="6"/>
      <c r="I196" s="6"/>
      <c r="J196" s="6"/>
      <c r="K196" s="6"/>
      <c r="L196" s="6">
        <v>53.094694411950186</v>
      </c>
      <c r="M196" s="6">
        <v>94.316165442127499</v>
      </c>
      <c r="N196" s="6"/>
      <c r="O196">
        <v>3.4266810864210129E-2</v>
      </c>
      <c r="P196">
        <v>0.28541117906570429</v>
      </c>
      <c r="Q196" t="s">
        <v>273</v>
      </c>
      <c r="R196">
        <v>1.0625</v>
      </c>
      <c r="S196" s="6">
        <v>3942.4566662343259</v>
      </c>
      <c r="T196" s="6">
        <v>3166.42732454925</v>
      </c>
      <c r="U196" s="6">
        <v>4854.7328290283049</v>
      </c>
      <c r="V196">
        <v>8017.9931220215058</v>
      </c>
      <c r="W196">
        <v>2546.139796437104</v>
      </c>
      <c r="X196">
        <v>776.65247410644099</v>
      </c>
      <c r="Y196">
        <v>1335.709935197428</v>
      </c>
      <c r="Z196">
        <v>0</v>
      </c>
      <c r="AA196">
        <v>2353.1086516979599</v>
      </c>
      <c r="AB196">
        <v>4</v>
      </c>
      <c r="AC196" s="6">
        <v>63.120028013722496</v>
      </c>
      <c r="AD196" s="6">
        <v>19675</v>
      </c>
      <c r="AE196">
        <v>2000</v>
      </c>
      <c r="AF196">
        <v>1356</v>
      </c>
      <c r="AG196">
        <v>20319</v>
      </c>
      <c r="AH196" s="23">
        <v>80.095870971679602</v>
      </c>
      <c r="AI196" s="23">
        <v>91.786216735839801</v>
      </c>
      <c r="AJ196" s="23">
        <v>1.27295386791229</v>
      </c>
      <c r="AK196" s="23">
        <v>96.8594970703125</v>
      </c>
      <c r="AL196" s="23">
        <v>6.3462281227111799</v>
      </c>
      <c r="AM196" s="23">
        <v>91.456306457519503</v>
      </c>
      <c r="AN196">
        <v>195.63333333327</v>
      </c>
      <c r="AO196">
        <v>41975.433333360001</v>
      </c>
      <c r="AP196">
        <v>21060.335454158299</v>
      </c>
      <c r="AQ196">
        <v>0</v>
      </c>
      <c r="AR196">
        <v>0</v>
      </c>
      <c r="AS196">
        <v>14.050383</v>
      </c>
    </row>
    <row r="197" spans="1:45" x14ac:dyDescent="0.3">
      <c r="A197" t="s">
        <v>405</v>
      </c>
      <c r="B197" s="6" t="s">
        <v>183</v>
      </c>
      <c r="C197">
        <v>0</v>
      </c>
      <c r="D197">
        <v>0</v>
      </c>
      <c r="E197">
        <v>175.67037020000001</v>
      </c>
      <c r="F197" s="6"/>
      <c r="G197" s="6"/>
      <c r="H197" s="6"/>
      <c r="I197" s="6"/>
      <c r="J197" s="6"/>
      <c r="K197" s="6"/>
      <c r="L197" s="6">
        <v>63.241333380189729</v>
      </c>
      <c r="M197" s="6">
        <v>119.258160510335</v>
      </c>
      <c r="N197" s="6"/>
      <c r="O197">
        <v>3.4266810864210129E-2</v>
      </c>
      <c r="P197">
        <v>0.28426966071128851</v>
      </c>
      <c r="Q197" t="s">
        <v>273</v>
      </c>
      <c r="R197">
        <v>1.0625</v>
      </c>
      <c r="S197" s="6">
        <v>3912.9505153464038</v>
      </c>
      <c r="T197" s="6">
        <v>3098.28972055638</v>
      </c>
      <c r="U197" s="6">
        <v>4806.9754258716011</v>
      </c>
      <c r="V197">
        <v>8032.3172253941511</v>
      </c>
      <c r="W197">
        <v>2593.387224963617</v>
      </c>
      <c r="X197">
        <v>716.39284137842685</v>
      </c>
      <c r="Y197">
        <v>1374.6742869941249</v>
      </c>
      <c r="Z197">
        <v>0</v>
      </c>
      <c r="AA197">
        <v>2302.8501805616302</v>
      </c>
      <c r="AB197">
        <v>4</v>
      </c>
      <c r="AC197" s="6">
        <v>63.277762986511519</v>
      </c>
      <c r="AD197" s="6">
        <v>19755</v>
      </c>
      <c r="AE197">
        <v>2009</v>
      </c>
      <c r="AF197">
        <v>1424</v>
      </c>
      <c r="AG197">
        <v>20340</v>
      </c>
      <c r="AH197" s="23">
        <v>80.095870971679602</v>
      </c>
      <c r="AI197" s="23">
        <v>91.786216735839801</v>
      </c>
      <c r="AJ197" s="23">
        <v>1.27295386791229</v>
      </c>
      <c r="AK197" s="23">
        <v>96.8594970703125</v>
      </c>
      <c r="AL197" s="23">
        <v>6.3462281227111799</v>
      </c>
      <c r="AM197" s="23">
        <v>91.456306457519503</v>
      </c>
      <c r="AN197">
        <v>195.63333333327</v>
      </c>
      <c r="AO197">
        <v>41975.433333360001</v>
      </c>
      <c r="AP197">
        <v>21060.335454158299</v>
      </c>
      <c r="AQ197">
        <v>0</v>
      </c>
      <c r="AR197">
        <v>0</v>
      </c>
      <c r="AS197">
        <v>14.050383</v>
      </c>
    </row>
    <row r="198" spans="1:45" x14ac:dyDescent="0.3">
      <c r="A198" t="s">
        <v>406</v>
      </c>
      <c r="B198" s="6" t="s">
        <v>183</v>
      </c>
      <c r="C198" t="s">
        <v>179</v>
      </c>
      <c r="D198" t="s">
        <v>404</v>
      </c>
      <c r="E198">
        <v>151.58835569999999</v>
      </c>
      <c r="F198" s="6"/>
      <c r="G198" s="6"/>
      <c r="H198" s="6"/>
      <c r="I198" s="6"/>
      <c r="J198" s="6"/>
      <c r="K198" s="6"/>
      <c r="L198" s="6">
        <v>54.571804054426018</v>
      </c>
      <c r="M198" s="6">
        <v>97.853288069682193</v>
      </c>
      <c r="N198" s="6"/>
      <c r="O198">
        <v>3.4266810864210129E-2</v>
      </c>
      <c r="P198">
        <v>0.28426966071128851</v>
      </c>
      <c r="Q198" t="s">
        <v>273</v>
      </c>
      <c r="R198">
        <v>1.0625</v>
      </c>
      <c r="S198" s="6">
        <v>3906.7036221070239</v>
      </c>
      <c r="T198" s="6">
        <v>3150.8422109128592</v>
      </c>
      <c r="U198" s="6">
        <v>4815.4169680358127</v>
      </c>
      <c r="V198">
        <v>8049.0934454537164</v>
      </c>
      <c r="W198">
        <v>2544.6055769399941</v>
      </c>
      <c r="X198">
        <v>736.72800436443731</v>
      </c>
      <c r="Y198">
        <v>1373.26095439046</v>
      </c>
      <c r="Z198">
        <v>0</v>
      </c>
      <c r="AA198">
        <v>2352.28661754007</v>
      </c>
      <c r="AB198">
        <v>4</v>
      </c>
      <c r="AC198" s="6">
        <v>63.794122843955627</v>
      </c>
      <c r="AD198" s="6">
        <v>19525</v>
      </c>
      <c r="AE198">
        <v>1988</v>
      </c>
      <c r="AF198">
        <v>1280</v>
      </c>
      <c r="AG198">
        <v>20233</v>
      </c>
      <c r="AH198" s="23">
        <v>80.095870971679602</v>
      </c>
      <c r="AI198" s="23">
        <v>91.786216735839801</v>
      </c>
      <c r="AJ198" s="23">
        <v>1.27295386791229</v>
      </c>
      <c r="AK198" s="23">
        <v>96.8594970703125</v>
      </c>
      <c r="AL198" s="23">
        <v>6.3462281227111799</v>
      </c>
      <c r="AM198" s="23">
        <v>91.456306457519503</v>
      </c>
      <c r="AN198">
        <v>195.63333333327</v>
      </c>
      <c r="AO198">
        <v>41975.433333360001</v>
      </c>
      <c r="AP198">
        <v>21060.335454158299</v>
      </c>
      <c r="AQ198">
        <v>0</v>
      </c>
      <c r="AR198">
        <v>0</v>
      </c>
      <c r="AS198">
        <v>14.050383</v>
      </c>
    </row>
    <row r="199" spans="1:45" x14ac:dyDescent="0.3">
      <c r="A199" t="s">
        <v>407</v>
      </c>
      <c r="B199" s="6" t="s">
        <v>183</v>
      </c>
      <c r="C199" t="s">
        <v>179</v>
      </c>
      <c r="D199" t="s">
        <v>408</v>
      </c>
      <c r="E199">
        <v>44.67965667</v>
      </c>
      <c r="F199" s="6"/>
      <c r="G199" s="6"/>
      <c r="H199" s="6"/>
      <c r="I199" s="6"/>
      <c r="J199" s="6"/>
      <c r="K199" s="6"/>
      <c r="L199" s="6">
        <v>16.084677563646839</v>
      </c>
      <c r="M199" s="6">
        <v>18.9989020191354</v>
      </c>
      <c r="N199" s="6"/>
      <c r="O199">
        <v>3.3720903098583221E-2</v>
      </c>
      <c r="P199">
        <v>0.28986829519271851</v>
      </c>
      <c r="Q199" t="s">
        <v>255</v>
      </c>
      <c r="R199">
        <v>1.0625</v>
      </c>
      <c r="S199" s="6">
        <v>4201.6520020265407</v>
      </c>
      <c r="T199" s="6">
        <v>2336.9048103403588</v>
      </c>
      <c r="U199" s="6">
        <v>4872.3786251362653</v>
      </c>
      <c r="V199">
        <v>7667.240751443549</v>
      </c>
      <c r="W199">
        <v>3361.157169261126</v>
      </c>
      <c r="X199">
        <v>942.14671202461307</v>
      </c>
      <c r="Y199">
        <v>1501.509938465063</v>
      </c>
      <c r="Z199">
        <v>0</v>
      </c>
      <c r="AA199">
        <v>1542.18761591111</v>
      </c>
      <c r="AB199">
        <v>4</v>
      </c>
      <c r="AC199" s="6">
        <v>56.363839443611987</v>
      </c>
      <c r="AD199" s="6">
        <v>21728</v>
      </c>
      <c r="AE199">
        <v>2268</v>
      </c>
      <c r="AF199">
        <v>2916</v>
      </c>
      <c r="AG199">
        <v>21080</v>
      </c>
      <c r="AH199" s="23">
        <v>71.060523986816406</v>
      </c>
      <c r="AI199" s="23">
        <v>84.8365478515625</v>
      </c>
      <c r="AJ199" s="23">
        <v>1.24935173988342</v>
      </c>
      <c r="AK199" s="23">
        <v>88.957496643066406</v>
      </c>
      <c r="AL199" s="23">
        <v>5.3703055381774902</v>
      </c>
      <c r="AM199" s="23">
        <v>84.484909057617102</v>
      </c>
      <c r="AN199">
        <v>195.63333333327</v>
      </c>
      <c r="AO199">
        <v>41975.433333360001</v>
      </c>
      <c r="AP199">
        <v>21060.335454158299</v>
      </c>
      <c r="AQ199">
        <v>0</v>
      </c>
      <c r="AR199">
        <v>0</v>
      </c>
      <c r="AS199">
        <v>14.050383</v>
      </c>
    </row>
    <row r="200" spans="1:45" x14ac:dyDescent="0.3">
      <c r="A200" t="s">
        <v>409</v>
      </c>
      <c r="B200" s="6" t="s">
        <v>183</v>
      </c>
      <c r="C200" t="s">
        <v>179</v>
      </c>
      <c r="D200" t="s">
        <v>408</v>
      </c>
      <c r="E200">
        <v>104.10852300000001</v>
      </c>
      <c r="F200" s="6"/>
      <c r="G200" s="6"/>
      <c r="H200" s="6"/>
      <c r="I200" s="6"/>
      <c r="J200" s="6"/>
      <c r="K200" s="6"/>
      <c r="L200" s="6">
        <v>37.479067846080277</v>
      </c>
      <c r="M200" s="6">
        <v>59.106800019187503</v>
      </c>
      <c r="N200" s="6"/>
      <c r="O200">
        <v>3.3745575696229928E-2</v>
      </c>
      <c r="P200">
        <v>0.28986829519271851</v>
      </c>
      <c r="Q200" t="s">
        <v>255</v>
      </c>
      <c r="R200">
        <v>1.0625</v>
      </c>
      <c r="S200" s="6">
        <v>4184.2948467067927</v>
      </c>
      <c r="T200" s="6">
        <v>2333.9139980507398</v>
      </c>
      <c r="U200" s="6">
        <v>4853.8194526712032</v>
      </c>
      <c r="V200">
        <v>7684.4705624626222</v>
      </c>
      <c r="W200">
        <v>3356.2802106959361</v>
      </c>
      <c r="X200">
        <v>926.73164862116687</v>
      </c>
      <c r="Y200">
        <v>1517.58987836971</v>
      </c>
      <c r="Z200">
        <v>0</v>
      </c>
      <c r="AA200">
        <v>1549.3120847397299</v>
      </c>
      <c r="AB200">
        <v>4</v>
      </c>
      <c r="AC200" s="6">
        <v>56.568668974288528</v>
      </c>
      <c r="AD200" s="6">
        <v>21728</v>
      </c>
      <c r="AE200">
        <v>2268</v>
      </c>
      <c r="AF200">
        <v>2916</v>
      </c>
      <c r="AG200">
        <v>21080</v>
      </c>
      <c r="AH200" s="23">
        <v>71.060523986816406</v>
      </c>
      <c r="AI200" s="23">
        <v>84.8365478515625</v>
      </c>
      <c r="AJ200" s="23">
        <v>1.24935173988342</v>
      </c>
      <c r="AK200" s="23">
        <v>88.957496643066406</v>
      </c>
      <c r="AL200" s="23">
        <v>5.3703055381774902</v>
      </c>
      <c r="AM200" s="23">
        <v>84.484909057617102</v>
      </c>
      <c r="AN200">
        <v>195.63333333327</v>
      </c>
      <c r="AO200">
        <v>41975.433333360001</v>
      </c>
      <c r="AP200">
        <v>21060.335454158299</v>
      </c>
      <c r="AQ200">
        <v>0</v>
      </c>
      <c r="AR200">
        <v>0</v>
      </c>
      <c r="AS200">
        <v>14.050383</v>
      </c>
    </row>
    <row r="201" spans="1:45" x14ac:dyDescent="0.3">
      <c r="A201" t="s">
        <v>410</v>
      </c>
      <c r="B201" s="6" t="s">
        <v>183</v>
      </c>
      <c r="C201" t="s">
        <v>179</v>
      </c>
      <c r="D201" t="s">
        <v>408</v>
      </c>
      <c r="E201">
        <v>176.1077306</v>
      </c>
      <c r="F201" s="6"/>
      <c r="G201" s="6"/>
      <c r="H201" s="6"/>
      <c r="I201" s="6"/>
      <c r="J201" s="6"/>
      <c r="K201" s="6"/>
      <c r="L201" s="6">
        <v>63.398784937821333</v>
      </c>
      <c r="M201" s="6">
        <v>119.656702479882</v>
      </c>
      <c r="N201" s="6"/>
      <c r="O201">
        <v>3.3745575696229928E-2</v>
      </c>
      <c r="P201">
        <v>0.28986829519271851</v>
      </c>
      <c r="Q201" t="s">
        <v>255</v>
      </c>
      <c r="R201">
        <v>1.0625</v>
      </c>
      <c r="S201" s="6">
        <v>4158.5601608969828</v>
      </c>
      <c r="T201" s="6">
        <v>2334.394963590024</v>
      </c>
      <c r="U201" s="6">
        <v>4827.7310564956006</v>
      </c>
      <c r="V201">
        <v>7710.1125269442646</v>
      </c>
      <c r="W201">
        <v>3345.350788586074</v>
      </c>
      <c r="X201">
        <v>902.925445560188</v>
      </c>
      <c r="Y201">
        <v>1537.86936539916</v>
      </c>
      <c r="Z201">
        <v>0</v>
      </c>
      <c r="AA201">
        <v>1563.6120623429599</v>
      </c>
      <c r="AB201">
        <v>4</v>
      </c>
      <c r="AC201" s="6">
        <v>56.914725408267799</v>
      </c>
      <c r="AD201" s="6">
        <v>21870</v>
      </c>
      <c r="AE201">
        <v>2307</v>
      </c>
      <c r="AF201">
        <v>2921</v>
      </c>
      <c r="AG201">
        <v>21256</v>
      </c>
      <c r="AH201" s="23">
        <v>71.060523986816406</v>
      </c>
      <c r="AI201" s="23">
        <v>84.8365478515625</v>
      </c>
      <c r="AJ201" s="23">
        <v>1.24935173988342</v>
      </c>
      <c r="AK201" s="23">
        <v>88.957496643066406</v>
      </c>
      <c r="AL201" s="23">
        <v>5.3703055381774902</v>
      </c>
      <c r="AM201" s="23">
        <v>84.484909057617102</v>
      </c>
      <c r="AN201">
        <v>195.63333333327</v>
      </c>
      <c r="AO201">
        <v>41975.433333360001</v>
      </c>
      <c r="AP201">
        <v>21060.335454158299</v>
      </c>
      <c r="AQ201">
        <v>0</v>
      </c>
      <c r="AR201">
        <v>0</v>
      </c>
      <c r="AS201">
        <v>14.050383</v>
      </c>
    </row>
    <row r="202" spans="1:45" x14ac:dyDescent="0.3">
      <c r="A202" t="s">
        <v>411</v>
      </c>
      <c r="B202" s="6" t="s">
        <v>183</v>
      </c>
      <c r="C202">
        <v>0</v>
      </c>
      <c r="D202">
        <v>0</v>
      </c>
      <c r="E202">
        <v>343.32922250000001</v>
      </c>
      <c r="F202" s="6"/>
      <c r="G202" s="6"/>
      <c r="H202" s="6"/>
      <c r="I202" s="6"/>
      <c r="J202" s="6"/>
      <c r="K202" s="6"/>
      <c r="L202" s="6">
        <v>123.5985201346502</v>
      </c>
      <c r="M202" s="6">
        <v>293.04832676541599</v>
      </c>
      <c r="N202" s="6"/>
      <c r="O202">
        <v>3.3896967768669128E-2</v>
      </c>
      <c r="P202">
        <v>0.28915190696716309</v>
      </c>
      <c r="Q202" t="s">
        <v>255</v>
      </c>
      <c r="R202">
        <v>1.0625</v>
      </c>
      <c r="S202" s="6">
        <v>4222.3310097676194</v>
      </c>
      <c r="T202" s="6">
        <v>2547.3459434763481</v>
      </c>
      <c r="U202" s="6">
        <v>4956.1175385487022</v>
      </c>
      <c r="V202">
        <v>7656.3729434125362</v>
      </c>
      <c r="W202">
        <v>3198.2602724347189</v>
      </c>
      <c r="X202">
        <v>822.44954975779672</v>
      </c>
      <c r="Y202">
        <v>1328.4608795582001</v>
      </c>
      <c r="Z202">
        <v>0</v>
      </c>
      <c r="AA202">
        <v>1697.7186989971401</v>
      </c>
      <c r="AB202">
        <v>4</v>
      </c>
      <c r="AC202" s="6">
        <v>57.406038742652193</v>
      </c>
      <c r="AD202" s="6">
        <v>21552</v>
      </c>
      <c r="AE202">
        <v>2225</v>
      </c>
      <c r="AF202">
        <v>2788</v>
      </c>
      <c r="AG202">
        <v>20989</v>
      </c>
      <c r="AH202" s="23">
        <v>80.095870971679602</v>
      </c>
      <c r="AI202" s="23">
        <v>84.8365478515625</v>
      </c>
      <c r="AJ202" s="23">
        <v>1.24935173988342</v>
      </c>
      <c r="AK202" s="23">
        <v>88.957496643066406</v>
      </c>
      <c r="AL202" s="23">
        <v>5.3703055381774902</v>
      </c>
      <c r="AM202" s="23">
        <v>84.484909057617102</v>
      </c>
      <c r="AN202">
        <v>195.63333333327</v>
      </c>
      <c r="AO202">
        <v>41975.433333360001</v>
      </c>
      <c r="AP202">
        <v>21060.335454158299</v>
      </c>
      <c r="AQ202">
        <v>0</v>
      </c>
      <c r="AR202">
        <v>0</v>
      </c>
      <c r="AS202">
        <v>14.050383</v>
      </c>
    </row>
    <row r="203" spans="1:45" x14ac:dyDescent="0.3">
      <c r="A203" t="s">
        <v>412</v>
      </c>
      <c r="B203" s="6" t="s">
        <v>183</v>
      </c>
      <c r="C203" t="s">
        <v>179</v>
      </c>
      <c r="D203" t="s">
        <v>301</v>
      </c>
      <c r="E203">
        <v>30.596384740000001</v>
      </c>
      <c r="F203" s="6"/>
      <c r="G203" s="6"/>
      <c r="H203" s="6"/>
      <c r="I203" s="6"/>
      <c r="J203" s="6"/>
      <c r="K203" s="6"/>
      <c r="L203" s="6">
        <v>11.01469798386097</v>
      </c>
      <c r="M203" s="6">
        <v>11.431406518896299</v>
      </c>
      <c r="N203" s="6"/>
      <c r="O203">
        <v>3.3873297274112701E-2</v>
      </c>
      <c r="P203">
        <v>0.28928238153457642</v>
      </c>
      <c r="Q203" t="s">
        <v>255</v>
      </c>
      <c r="R203">
        <v>1.0625</v>
      </c>
      <c r="S203" s="6">
        <v>4477.3930409036248</v>
      </c>
      <c r="T203" s="6">
        <v>2756.6520478354901</v>
      </c>
      <c r="U203" s="6">
        <v>5262.7228640505718</v>
      </c>
      <c r="V203">
        <v>7423.9738437992446</v>
      </c>
      <c r="W203">
        <v>3176.9991121107159</v>
      </c>
      <c r="X203">
        <v>486.11490848981151</v>
      </c>
      <c r="Y203">
        <v>990.26130783984638</v>
      </c>
      <c r="Z203">
        <v>0</v>
      </c>
      <c r="AA203">
        <v>1767.53263481831</v>
      </c>
      <c r="AB203">
        <v>4</v>
      </c>
      <c r="AC203" s="6">
        <v>55.774891371397963</v>
      </c>
      <c r="AD203" s="6">
        <v>21621</v>
      </c>
      <c r="AE203">
        <v>2234</v>
      </c>
      <c r="AF203">
        <v>2929</v>
      </c>
      <c r="AG203">
        <v>20926</v>
      </c>
      <c r="AH203" s="23">
        <v>80.095870971679602</v>
      </c>
      <c r="AI203" s="23">
        <v>75.843215942382798</v>
      </c>
      <c r="AJ203" s="23">
        <v>1.2869397401809599</v>
      </c>
      <c r="AK203" s="23">
        <v>78.973663330078097</v>
      </c>
      <c r="AL203" s="23">
        <v>4.4173879623412997</v>
      </c>
      <c r="AM203" s="23">
        <v>75.447196960449205</v>
      </c>
      <c r="AN203">
        <v>195.63333333327</v>
      </c>
      <c r="AO203">
        <v>41975.433333360001</v>
      </c>
      <c r="AP203">
        <v>21060.335454158299</v>
      </c>
      <c r="AQ203">
        <v>0</v>
      </c>
      <c r="AR203">
        <v>0</v>
      </c>
      <c r="AS203">
        <v>14.050383</v>
      </c>
    </row>
    <row r="204" spans="1:45" x14ac:dyDescent="0.3">
      <c r="A204" t="s">
        <v>413</v>
      </c>
      <c r="B204" s="6" t="s">
        <v>183</v>
      </c>
      <c r="C204" t="s">
        <v>179</v>
      </c>
      <c r="D204" t="s">
        <v>414</v>
      </c>
      <c r="E204">
        <v>38.134656620000001</v>
      </c>
      <c r="F204" s="6"/>
      <c r="G204" s="6"/>
      <c r="H204" s="6"/>
      <c r="I204" s="6"/>
      <c r="J204" s="6"/>
      <c r="K204" s="6"/>
      <c r="L204" s="6">
        <v>13.728470095172529</v>
      </c>
      <c r="M204" s="6">
        <v>15.3614661567974</v>
      </c>
      <c r="N204" s="6"/>
      <c r="O204">
        <v>3.3873297274112701E-2</v>
      </c>
      <c r="P204">
        <v>0.28928238153457642</v>
      </c>
      <c r="Q204" t="s">
        <v>255</v>
      </c>
      <c r="R204">
        <v>1.0625</v>
      </c>
      <c r="S204" s="6">
        <v>4500.9633821995694</v>
      </c>
      <c r="T204" s="6">
        <v>2781.5955644397259</v>
      </c>
      <c r="U204" s="6">
        <v>5291.8446217744458</v>
      </c>
      <c r="V204">
        <v>7403.5961143526529</v>
      </c>
      <c r="W204">
        <v>3173.1359046482621</v>
      </c>
      <c r="X204">
        <v>452.34534902274783</v>
      </c>
      <c r="Y204">
        <v>956.65195143354561</v>
      </c>
      <c r="Z204">
        <v>0</v>
      </c>
      <c r="AA204">
        <v>1778.89058783877</v>
      </c>
      <c r="AB204">
        <v>4</v>
      </c>
      <c r="AC204" s="6">
        <v>55.687807542939581</v>
      </c>
      <c r="AD204" s="6">
        <v>21908</v>
      </c>
      <c r="AE204">
        <v>2277</v>
      </c>
      <c r="AF204">
        <v>3081</v>
      </c>
      <c r="AG204">
        <v>21104</v>
      </c>
      <c r="AH204" s="23">
        <v>80.095870971679602</v>
      </c>
      <c r="AI204" s="23">
        <v>75.843215942382798</v>
      </c>
      <c r="AJ204" s="23">
        <v>1.2869397401809599</v>
      </c>
      <c r="AK204" s="23">
        <v>78.973663330078097</v>
      </c>
      <c r="AL204" s="23">
        <v>4.4173879623412997</v>
      </c>
      <c r="AM204" s="23">
        <v>75.447196960449205</v>
      </c>
      <c r="AN204">
        <v>195.63333333327</v>
      </c>
      <c r="AO204">
        <v>41975.433333360001</v>
      </c>
      <c r="AP204">
        <v>21060.335454158299</v>
      </c>
      <c r="AQ204">
        <v>0</v>
      </c>
      <c r="AR204">
        <v>0</v>
      </c>
      <c r="AS204">
        <v>14.050383</v>
      </c>
    </row>
    <row r="205" spans="1:45" x14ac:dyDescent="0.3">
      <c r="A205" t="s">
        <v>415</v>
      </c>
      <c r="B205" s="6" t="s">
        <v>183</v>
      </c>
      <c r="C205" t="s">
        <v>179</v>
      </c>
      <c r="D205" t="s">
        <v>416</v>
      </c>
      <c r="E205">
        <v>209.4161933</v>
      </c>
      <c r="F205" s="6"/>
      <c r="G205" s="6"/>
      <c r="H205" s="6"/>
      <c r="I205" s="6"/>
      <c r="J205" s="6"/>
      <c r="K205" s="6"/>
      <c r="L205" s="6">
        <v>75.389828314008184</v>
      </c>
      <c r="M205" s="6">
        <v>150.96475372776499</v>
      </c>
      <c r="N205" s="6"/>
      <c r="O205">
        <v>3.3873297274112701E-2</v>
      </c>
      <c r="P205">
        <v>0.28928238153457642</v>
      </c>
      <c r="Q205" t="s">
        <v>255</v>
      </c>
      <c r="R205">
        <v>1.0625</v>
      </c>
      <c r="S205" s="6">
        <v>4447.5473715297494</v>
      </c>
      <c r="T205" s="6">
        <v>2826.6968820067968</v>
      </c>
      <c r="U205" s="6">
        <v>5252.6731142437193</v>
      </c>
      <c r="V205">
        <v>7462.75119079459</v>
      </c>
      <c r="W205">
        <v>3103.0444839311499</v>
      </c>
      <c r="X205">
        <v>459.9857685031555</v>
      </c>
      <c r="Y205">
        <v>970.67835136816234</v>
      </c>
      <c r="Z205">
        <v>0</v>
      </c>
      <c r="AA205">
        <v>1844.3436544078399</v>
      </c>
      <c r="AB205">
        <v>4</v>
      </c>
      <c r="AC205" s="6">
        <v>56.308106143262172</v>
      </c>
      <c r="AD205" s="6">
        <v>21657</v>
      </c>
      <c r="AE205">
        <v>2249</v>
      </c>
      <c r="AF205">
        <v>2933</v>
      </c>
      <c r="AG205">
        <v>20973</v>
      </c>
      <c r="AH205" s="23">
        <v>80.095870971679602</v>
      </c>
      <c r="AI205" s="23">
        <v>75.843215942382798</v>
      </c>
      <c r="AJ205" s="23">
        <v>1.2869397401809599</v>
      </c>
      <c r="AK205" s="23">
        <v>78.973663330078097</v>
      </c>
      <c r="AL205" s="23">
        <v>4.4173879623412997</v>
      </c>
      <c r="AM205" s="23">
        <v>75.447196960449205</v>
      </c>
      <c r="AN205">
        <v>195.63333333327</v>
      </c>
      <c r="AO205">
        <v>41975.433333360001</v>
      </c>
      <c r="AP205">
        <v>21060.335454158299</v>
      </c>
      <c r="AQ205">
        <v>0</v>
      </c>
      <c r="AR205">
        <v>0</v>
      </c>
      <c r="AS205">
        <v>14.050383</v>
      </c>
    </row>
    <row r="206" spans="1:45" x14ac:dyDescent="0.3">
      <c r="A206" t="s">
        <v>417</v>
      </c>
      <c r="B206" s="6" t="s">
        <v>183</v>
      </c>
      <c r="C206">
        <v>0</v>
      </c>
      <c r="D206">
        <v>0</v>
      </c>
      <c r="E206">
        <v>59.59358366</v>
      </c>
      <c r="F206" s="6"/>
      <c r="G206" s="6"/>
      <c r="H206" s="6"/>
      <c r="I206" s="6"/>
      <c r="J206" s="6"/>
      <c r="K206" s="6"/>
      <c r="L206" s="6">
        <v>21.453685515839609</v>
      </c>
      <c r="M206" s="6">
        <v>27.9615442789726</v>
      </c>
      <c r="N206" s="6"/>
      <c r="O206">
        <v>3.3883325755596161E-2</v>
      </c>
      <c r="P206">
        <v>0.28865733742713928</v>
      </c>
      <c r="Q206" t="s">
        <v>255</v>
      </c>
      <c r="R206">
        <v>1.0625</v>
      </c>
      <c r="S206" s="6">
        <v>4360.1317669831651</v>
      </c>
      <c r="T206" s="6">
        <v>2728.1289771667111</v>
      </c>
      <c r="U206" s="6">
        <v>5142.1291431781319</v>
      </c>
      <c r="V206">
        <v>7537.0378705821513</v>
      </c>
      <c r="W206">
        <v>3126.7756388117532</v>
      </c>
      <c r="X206">
        <v>590.00035943428338</v>
      </c>
      <c r="Y206">
        <v>1099.355136104896</v>
      </c>
      <c r="Z206">
        <v>0</v>
      </c>
      <c r="AA206">
        <v>1794.2930322352299</v>
      </c>
      <c r="AB206">
        <v>4</v>
      </c>
      <c r="AC206" s="6">
        <v>56.457955976890972</v>
      </c>
      <c r="AD206" s="6">
        <v>21754</v>
      </c>
      <c r="AE206">
        <v>2268</v>
      </c>
      <c r="AF206">
        <v>2937</v>
      </c>
      <c r="AG206">
        <v>21085</v>
      </c>
      <c r="AH206" s="23">
        <v>80.095870971679602</v>
      </c>
      <c r="AI206" s="23">
        <v>75.843215942382798</v>
      </c>
      <c r="AJ206" s="23">
        <v>1.2869397401809599</v>
      </c>
      <c r="AK206" s="23">
        <v>78.973663330078097</v>
      </c>
      <c r="AL206" s="23">
        <v>4.4173879623412997</v>
      </c>
      <c r="AM206" s="23">
        <v>75.447196960449205</v>
      </c>
      <c r="AN206">
        <v>195.63333333327</v>
      </c>
      <c r="AO206">
        <v>41975.433333360001</v>
      </c>
      <c r="AP206">
        <v>21060.335454158299</v>
      </c>
      <c r="AQ206">
        <v>0</v>
      </c>
      <c r="AR206">
        <v>0</v>
      </c>
      <c r="AS206">
        <v>14.050383</v>
      </c>
    </row>
    <row r="207" spans="1:45" x14ac:dyDescent="0.3">
      <c r="A207" t="s">
        <v>418</v>
      </c>
      <c r="B207" s="6" t="s">
        <v>183</v>
      </c>
      <c r="C207">
        <v>0</v>
      </c>
      <c r="D207">
        <v>0</v>
      </c>
      <c r="E207">
        <v>71.906043679999996</v>
      </c>
      <c r="F207" s="6"/>
      <c r="G207" s="6"/>
      <c r="H207" s="6"/>
      <c r="I207" s="6"/>
      <c r="J207" s="6"/>
      <c r="K207" s="6"/>
      <c r="L207" s="6">
        <v>25.886177966929971</v>
      </c>
      <c r="M207" s="6">
        <v>35.974791504837498</v>
      </c>
      <c r="N207" s="6"/>
      <c r="O207">
        <v>3.4023799002170563E-2</v>
      </c>
      <c r="P207">
        <v>0.28928238153457642</v>
      </c>
      <c r="Q207" t="s">
        <v>255</v>
      </c>
      <c r="R207">
        <v>1.0625</v>
      </c>
      <c r="S207" s="6">
        <v>4405.2895816749651</v>
      </c>
      <c r="T207" s="6">
        <v>2918.3925909675149</v>
      </c>
      <c r="U207" s="6">
        <v>5236.3650947654223</v>
      </c>
      <c r="V207">
        <v>7518.3071280779386</v>
      </c>
      <c r="W207">
        <v>3003.7199602183009</v>
      </c>
      <c r="X207">
        <v>448.59888501511608</v>
      </c>
      <c r="Y207">
        <v>958.35531505635254</v>
      </c>
      <c r="Z207">
        <v>0</v>
      </c>
      <c r="AA207">
        <v>1946.58863616438</v>
      </c>
      <c r="AB207">
        <v>4</v>
      </c>
      <c r="AC207" s="6">
        <v>56.967918312424104</v>
      </c>
      <c r="AD207" s="6">
        <v>21868</v>
      </c>
      <c r="AE207">
        <v>2265</v>
      </c>
      <c r="AF207">
        <v>2937</v>
      </c>
      <c r="AG207">
        <v>21196</v>
      </c>
      <c r="AH207" s="23">
        <v>80.095870971679602</v>
      </c>
      <c r="AI207" s="23">
        <v>75.843215942382798</v>
      </c>
      <c r="AJ207" s="23">
        <v>1.2869397401809599</v>
      </c>
      <c r="AK207" s="23">
        <v>78.973663330078097</v>
      </c>
      <c r="AL207" s="23">
        <v>4.4173879623412997</v>
      </c>
      <c r="AM207" s="23">
        <v>75.447196960449205</v>
      </c>
      <c r="AN207">
        <v>195.63333333327</v>
      </c>
      <c r="AO207">
        <v>41975.433333360001</v>
      </c>
      <c r="AP207">
        <v>21060.335454158299</v>
      </c>
      <c r="AQ207">
        <v>0</v>
      </c>
      <c r="AR207">
        <v>0</v>
      </c>
      <c r="AS207">
        <v>14.050383</v>
      </c>
    </row>
    <row r="208" spans="1:45" x14ac:dyDescent="0.3">
      <c r="A208" t="s">
        <v>419</v>
      </c>
      <c r="B208" s="6" t="s">
        <v>183</v>
      </c>
      <c r="C208">
        <v>0</v>
      </c>
      <c r="D208">
        <v>0</v>
      </c>
      <c r="E208">
        <v>46.059313299999999</v>
      </c>
      <c r="F208" s="6"/>
      <c r="G208" s="6"/>
      <c r="H208" s="6"/>
      <c r="I208" s="6"/>
      <c r="J208" s="6"/>
      <c r="K208" s="6"/>
      <c r="L208" s="6">
        <v>16.581352355349811</v>
      </c>
      <c r="M208" s="6">
        <v>19.790151775758499</v>
      </c>
      <c r="N208" s="6"/>
      <c r="O208">
        <v>3.2341793179512017E-2</v>
      </c>
      <c r="P208">
        <v>0.29688894748687739</v>
      </c>
      <c r="Q208" t="s">
        <v>278</v>
      </c>
      <c r="R208">
        <v>1.0625</v>
      </c>
      <c r="S208" s="6">
        <v>4878.8632802281472</v>
      </c>
      <c r="T208" s="6">
        <v>1499.455187346105</v>
      </c>
      <c r="U208" s="6">
        <v>5297.5555695793691</v>
      </c>
      <c r="V208">
        <v>7040.3064408479686</v>
      </c>
      <c r="W208">
        <v>4366.2320212111044</v>
      </c>
      <c r="X208">
        <v>790.82776965838104</v>
      </c>
      <c r="Y208">
        <v>1996.4034961713201</v>
      </c>
      <c r="Z208">
        <v>0</v>
      </c>
      <c r="AA208">
        <v>551.08009703718096</v>
      </c>
      <c r="AB208">
        <v>4</v>
      </c>
      <c r="AC208" s="6">
        <v>49.645700798559631</v>
      </c>
      <c r="AD208" s="6">
        <v>27608</v>
      </c>
      <c r="AE208">
        <v>7084</v>
      </c>
      <c r="AF208">
        <v>8718</v>
      </c>
      <c r="AG208">
        <v>25974</v>
      </c>
      <c r="AH208" s="23">
        <v>72.975624084472599</v>
      </c>
      <c r="AI208" s="23">
        <v>70.104591369628906</v>
      </c>
      <c r="AJ208" s="23">
        <v>1.4984048604965201</v>
      </c>
      <c r="AK208" s="23">
        <v>72.369941711425696</v>
      </c>
      <c r="AL208" s="23">
        <v>3.7637565135955802</v>
      </c>
      <c r="AM208" s="23">
        <v>69.255302429199205</v>
      </c>
      <c r="AN208">
        <v>195.63333333327</v>
      </c>
      <c r="AO208">
        <v>41975.433333360001</v>
      </c>
      <c r="AP208">
        <v>21060.335454158299</v>
      </c>
      <c r="AQ208">
        <v>0</v>
      </c>
      <c r="AR208">
        <v>0</v>
      </c>
      <c r="AS208">
        <v>6.7767369999999998</v>
      </c>
    </row>
    <row r="209" spans="1:45" x14ac:dyDescent="0.3">
      <c r="A209" t="s">
        <v>420</v>
      </c>
      <c r="B209" s="6" t="s">
        <v>183</v>
      </c>
      <c r="C209">
        <v>0</v>
      </c>
      <c r="D209">
        <v>0</v>
      </c>
      <c r="E209">
        <v>193.22656950000001</v>
      </c>
      <c r="F209" s="6"/>
      <c r="G209" s="6"/>
      <c r="H209" s="6"/>
      <c r="I209" s="6"/>
      <c r="J209" s="6"/>
      <c r="K209" s="6"/>
      <c r="L209" s="6">
        <v>69.561567610614006</v>
      </c>
      <c r="M209" s="6">
        <v>135.51644847887999</v>
      </c>
      <c r="N209" s="6"/>
      <c r="O209">
        <v>3.2341793179512017E-2</v>
      </c>
      <c r="P209">
        <v>0.29688894748687739</v>
      </c>
      <c r="Q209" t="s">
        <v>278</v>
      </c>
      <c r="R209">
        <v>1.0625</v>
      </c>
      <c r="S209" s="6">
        <v>4864.9197736615642</v>
      </c>
      <c r="T209" s="6">
        <v>1468.490395827311</v>
      </c>
      <c r="U209" s="6">
        <v>5274.816720931768</v>
      </c>
      <c r="V209">
        <v>7058.8350406747113</v>
      </c>
      <c r="W209">
        <v>4378.5188543767872</v>
      </c>
      <c r="X209">
        <v>768.71304669405208</v>
      </c>
      <c r="Y209">
        <v>2028.5195461323201</v>
      </c>
      <c r="Z209">
        <v>0</v>
      </c>
      <c r="AA209">
        <v>550.17799706983897</v>
      </c>
      <c r="AB209">
        <v>4</v>
      </c>
      <c r="AC209" s="6">
        <v>49.261673768861037</v>
      </c>
      <c r="AD209" s="6">
        <v>27608</v>
      </c>
      <c r="AE209">
        <v>7084</v>
      </c>
      <c r="AF209">
        <v>8718</v>
      </c>
      <c r="AG209">
        <v>25974</v>
      </c>
      <c r="AH209" s="23">
        <v>72.975624084472599</v>
      </c>
      <c r="AI209" s="23">
        <v>70.104591369628906</v>
      </c>
      <c r="AJ209" s="23">
        <v>1.4984048604965201</v>
      </c>
      <c r="AK209" s="23">
        <v>72.369941711425696</v>
      </c>
      <c r="AL209" s="23">
        <v>3.7637565135955802</v>
      </c>
      <c r="AM209" s="23">
        <v>69.255302429199205</v>
      </c>
      <c r="AN209">
        <v>195.63333333327</v>
      </c>
      <c r="AO209">
        <v>41975.433333360001</v>
      </c>
      <c r="AP209">
        <v>21060.335454158299</v>
      </c>
      <c r="AQ209">
        <v>0</v>
      </c>
      <c r="AR209">
        <v>0</v>
      </c>
      <c r="AS209">
        <v>6.7767369999999998</v>
      </c>
    </row>
    <row r="210" spans="1:45" x14ac:dyDescent="0.3">
      <c r="A210" t="s">
        <v>421</v>
      </c>
      <c r="B210" s="6" t="s">
        <v>183</v>
      </c>
      <c r="C210">
        <v>0</v>
      </c>
      <c r="D210">
        <v>0</v>
      </c>
      <c r="E210">
        <v>71.465252120000002</v>
      </c>
      <c r="F210" s="6"/>
      <c r="G210" s="6"/>
      <c r="H210" s="6"/>
      <c r="I210" s="6"/>
      <c r="J210" s="6"/>
      <c r="K210" s="6"/>
      <c r="L210" s="6">
        <v>25.727484917342661</v>
      </c>
      <c r="M210" s="6">
        <v>35.679202718562202</v>
      </c>
      <c r="N210" s="6"/>
      <c r="O210">
        <v>3.2341793179512017E-2</v>
      </c>
      <c r="P210">
        <v>0.29688894748687739</v>
      </c>
      <c r="Q210" t="s">
        <v>278</v>
      </c>
      <c r="R210">
        <v>1.0625</v>
      </c>
      <c r="S210" s="6">
        <v>4844.2397390891747</v>
      </c>
      <c r="T210" s="6">
        <v>1480.410852022271</v>
      </c>
      <c r="U210" s="6">
        <v>5258.0258114772623</v>
      </c>
      <c r="V210">
        <v>7077.7677318779524</v>
      </c>
      <c r="W210">
        <v>4356.6419215683409</v>
      </c>
      <c r="X210">
        <v>787.56981650972671</v>
      </c>
      <c r="Y210">
        <v>2018.5598727456349</v>
      </c>
      <c r="Z210">
        <v>0</v>
      </c>
      <c r="AA210">
        <v>573.16436319675404</v>
      </c>
      <c r="AB210">
        <v>4</v>
      </c>
      <c r="AC210" s="6">
        <v>49.327521307660852</v>
      </c>
      <c r="AD210" s="6">
        <v>27104</v>
      </c>
      <c r="AE210">
        <v>6591</v>
      </c>
      <c r="AF210">
        <v>8255</v>
      </c>
      <c r="AG210">
        <v>25440</v>
      </c>
      <c r="AH210" s="23">
        <v>72.975624084472599</v>
      </c>
      <c r="AI210" s="23">
        <v>70.104591369628906</v>
      </c>
      <c r="AJ210" s="23">
        <v>1.4984048604965201</v>
      </c>
      <c r="AK210" s="23">
        <v>72.369941711425696</v>
      </c>
      <c r="AL210" s="23">
        <v>3.7637565135955802</v>
      </c>
      <c r="AM210" s="23">
        <v>69.255302429199205</v>
      </c>
      <c r="AN210">
        <v>195.63333333327</v>
      </c>
      <c r="AO210">
        <v>41975.433333360001</v>
      </c>
      <c r="AP210">
        <v>21060.335454158299</v>
      </c>
      <c r="AQ210">
        <v>0</v>
      </c>
      <c r="AR210">
        <v>0</v>
      </c>
      <c r="AS210">
        <v>6.7767369999999998</v>
      </c>
    </row>
    <row r="211" spans="1:45" x14ac:dyDescent="0.3">
      <c r="A211" t="s">
        <v>422</v>
      </c>
      <c r="B211" s="6" t="s">
        <v>183</v>
      </c>
      <c r="C211" t="s">
        <v>179</v>
      </c>
      <c r="D211" t="s">
        <v>423</v>
      </c>
      <c r="E211">
        <v>35.574974580000003</v>
      </c>
      <c r="F211" s="6"/>
      <c r="G211" s="6"/>
      <c r="H211" s="6"/>
      <c r="I211" s="6"/>
      <c r="J211" s="6"/>
      <c r="K211" s="6"/>
      <c r="L211" s="6">
        <v>12.80699159368873</v>
      </c>
      <c r="M211" s="6">
        <v>13.9941603957576</v>
      </c>
      <c r="N211" s="6"/>
      <c r="O211">
        <v>3.2341793179512017E-2</v>
      </c>
      <c r="P211">
        <v>0.29861491918563843</v>
      </c>
      <c r="Q211" t="s">
        <v>278</v>
      </c>
      <c r="R211">
        <v>1.0625</v>
      </c>
      <c r="S211" s="6">
        <v>4929.3882102623147</v>
      </c>
      <c r="T211" s="6">
        <v>1442.412510635731</v>
      </c>
      <c r="U211" s="6">
        <v>5330.0135504158461</v>
      </c>
      <c r="V211">
        <v>6998.4847764339738</v>
      </c>
      <c r="W211">
        <v>4440.2704618565404</v>
      </c>
      <c r="X211">
        <v>720.00936543614716</v>
      </c>
      <c r="Y211">
        <v>2051.560957534407</v>
      </c>
      <c r="Z211">
        <v>0</v>
      </c>
      <c r="AA211">
        <v>482.26786477111398</v>
      </c>
      <c r="AB211">
        <v>4</v>
      </c>
      <c r="AC211" s="6">
        <v>49.217860715457803</v>
      </c>
      <c r="AD211" s="6">
        <v>27789</v>
      </c>
      <c r="AE211">
        <v>7162</v>
      </c>
      <c r="AF211">
        <v>8959</v>
      </c>
      <c r="AG211">
        <v>25992</v>
      </c>
      <c r="AH211" s="23">
        <v>72.975624084472599</v>
      </c>
      <c r="AI211" s="23">
        <v>64.554435729980398</v>
      </c>
      <c r="AJ211" s="23">
        <v>2.2346017360687198</v>
      </c>
      <c r="AK211" s="23">
        <v>65.805091857910099</v>
      </c>
      <c r="AL211" s="23">
        <v>3.4852545261382999</v>
      </c>
      <c r="AM211" s="23">
        <v>62.8328437805175</v>
      </c>
      <c r="AN211">
        <v>195.63333333327</v>
      </c>
      <c r="AO211">
        <v>41975.433333360001</v>
      </c>
      <c r="AP211">
        <v>21060.335454158299</v>
      </c>
      <c r="AQ211">
        <v>0</v>
      </c>
      <c r="AR211">
        <v>0</v>
      </c>
      <c r="AS211">
        <v>6.7767369999999998</v>
      </c>
    </row>
    <row r="212" spans="1:45" x14ac:dyDescent="0.3">
      <c r="A212" t="s">
        <v>424</v>
      </c>
      <c r="B212" s="6" t="s">
        <v>183</v>
      </c>
      <c r="C212" t="s">
        <v>179</v>
      </c>
      <c r="D212" t="s">
        <v>425</v>
      </c>
      <c r="E212">
        <v>206.7574568</v>
      </c>
      <c r="F212" s="6"/>
      <c r="G212" s="6"/>
      <c r="H212" s="6"/>
      <c r="I212" s="6"/>
      <c r="J212" s="6"/>
      <c r="K212" s="6"/>
      <c r="L212" s="6">
        <v>74.43268757728859</v>
      </c>
      <c r="M212" s="6">
        <v>148.39880285662699</v>
      </c>
      <c r="N212" s="6"/>
      <c r="O212">
        <v>3.2341793179512017E-2</v>
      </c>
      <c r="P212">
        <v>0.29861491918563843</v>
      </c>
      <c r="Q212" t="s">
        <v>278</v>
      </c>
      <c r="R212">
        <v>1.0625</v>
      </c>
      <c r="S212" s="6">
        <v>4959.212327805044</v>
      </c>
      <c r="T212" s="6">
        <v>1421.300086788588</v>
      </c>
      <c r="U212" s="6">
        <v>5352.7142682237354</v>
      </c>
      <c r="V212">
        <v>6972.1791066254391</v>
      </c>
      <c r="W212">
        <v>4475.7046227535729</v>
      </c>
      <c r="X212">
        <v>689.43586331053109</v>
      </c>
      <c r="Y212">
        <v>2072.8676244999142</v>
      </c>
      <c r="Z212">
        <v>0</v>
      </c>
      <c r="AA212">
        <v>447.02875554366602</v>
      </c>
      <c r="AB212">
        <v>4</v>
      </c>
      <c r="AC212" s="6">
        <v>49.116460198741031</v>
      </c>
      <c r="AD212" s="6">
        <v>27726</v>
      </c>
      <c r="AE212">
        <v>7161</v>
      </c>
      <c r="AF212">
        <v>8959</v>
      </c>
      <c r="AG212">
        <v>25928</v>
      </c>
      <c r="AH212" s="23">
        <v>72.975624084472599</v>
      </c>
      <c r="AI212" s="23">
        <v>64.554435729980398</v>
      </c>
      <c r="AJ212" s="23">
        <v>2.2346017360687198</v>
      </c>
      <c r="AK212" s="23">
        <v>65.805091857910099</v>
      </c>
      <c r="AL212" s="23">
        <v>3.4852545261382999</v>
      </c>
      <c r="AM212" s="23">
        <v>62.8328437805175</v>
      </c>
      <c r="AN212">
        <v>195.63333333327</v>
      </c>
      <c r="AO212">
        <v>41975.433333360001</v>
      </c>
      <c r="AP212">
        <v>21060.335454158299</v>
      </c>
      <c r="AQ212">
        <v>0</v>
      </c>
      <c r="AR212">
        <v>0</v>
      </c>
      <c r="AS212">
        <v>6.7767369999999998</v>
      </c>
    </row>
    <row r="213" spans="1:45" x14ac:dyDescent="0.3">
      <c r="A213" t="s">
        <v>426</v>
      </c>
      <c r="B213" s="6" t="s">
        <v>183</v>
      </c>
      <c r="C213">
        <v>0</v>
      </c>
      <c r="D213">
        <v>0</v>
      </c>
      <c r="E213">
        <v>49.017685970000002</v>
      </c>
      <c r="F213" s="6"/>
      <c r="G213" s="6"/>
      <c r="H213" s="6"/>
      <c r="I213" s="6"/>
      <c r="J213" s="6"/>
      <c r="K213" s="6"/>
      <c r="L213" s="6">
        <v>17.646366950981321</v>
      </c>
      <c r="M213" s="6">
        <v>21.514064410168899</v>
      </c>
      <c r="N213" s="6"/>
      <c r="O213">
        <v>3.2341793179512017E-2</v>
      </c>
      <c r="P213">
        <v>0.29688894748687739</v>
      </c>
      <c r="Q213" t="s">
        <v>278</v>
      </c>
      <c r="R213">
        <v>1.0625</v>
      </c>
      <c r="S213" s="6">
        <v>4805.9461226286203</v>
      </c>
      <c r="T213" s="6">
        <v>1557.1392129584331</v>
      </c>
      <c r="U213" s="6">
        <v>5243.0447089207964</v>
      </c>
      <c r="V213">
        <v>7105.3182820489656</v>
      </c>
      <c r="W213">
        <v>4277.9182463787984</v>
      </c>
      <c r="X213">
        <v>870.27366578077101</v>
      </c>
      <c r="Y213">
        <v>1946.4527206673231</v>
      </c>
      <c r="Z213">
        <v>0</v>
      </c>
      <c r="AA213">
        <v>639.73283840550096</v>
      </c>
      <c r="AB213">
        <v>4</v>
      </c>
      <c r="AC213" s="6">
        <v>50.035439995357727</v>
      </c>
      <c r="AD213" s="6">
        <v>27045</v>
      </c>
      <c r="AE213">
        <v>6587</v>
      </c>
      <c r="AF213">
        <v>8244</v>
      </c>
      <c r="AG213">
        <v>25388</v>
      </c>
      <c r="AH213" s="23">
        <v>72.975624084472599</v>
      </c>
      <c r="AI213" s="23">
        <v>70.104591369628906</v>
      </c>
      <c r="AJ213" s="23">
        <v>1.4984048604965201</v>
      </c>
      <c r="AK213" s="23">
        <v>72.369941711425696</v>
      </c>
      <c r="AL213" s="23">
        <v>3.7637565135955802</v>
      </c>
      <c r="AM213" s="23">
        <v>69.255302429199205</v>
      </c>
      <c r="AN213">
        <v>195.63333333327</v>
      </c>
      <c r="AO213">
        <v>41975.433333360001</v>
      </c>
      <c r="AP213">
        <v>21060.335454158299</v>
      </c>
      <c r="AQ213">
        <v>0</v>
      </c>
      <c r="AR213">
        <v>0</v>
      </c>
      <c r="AS213">
        <v>6.7767369999999998</v>
      </c>
    </row>
    <row r="214" spans="1:45" x14ac:dyDescent="0.3">
      <c r="A214" t="s">
        <v>427</v>
      </c>
      <c r="B214" s="6" t="s">
        <v>183</v>
      </c>
      <c r="C214">
        <v>0</v>
      </c>
      <c r="D214">
        <v>0</v>
      </c>
      <c r="E214">
        <v>87.651823300000004</v>
      </c>
      <c r="F214" s="6"/>
      <c r="G214" s="6"/>
      <c r="H214" s="6"/>
      <c r="I214" s="6"/>
      <c r="J214" s="6"/>
      <c r="K214" s="6"/>
      <c r="L214" s="6">
        <v>31.55465997241437</v>
      </c>
      <c r="M214" s="6">
        <v>46.922219266593302</v>
      </c>
      <c r="N214" s="6"/>
      <c r="O214">
        <v>3.2780058681964867E-2</v>
      </c>
      <c r="P214">
        <v>0.29688894748687739</v>
      </c>
      <c r="Q214" t="s">
        <v>278</v>
      </c>
      <c r="R214">
        <v>1.0625</v>
      </c>
      <c r="S214" s="6">
        <v>4796.8252549534864</v>
      </c>
      <c r="T214" s="6">
        <v>1586.538668534871</v>
      </c>
      <c r="U214" s="6">
        <v>5242.7689054148441</v>
      </c>
      <c r="V214">
        <v>7110.616229343037</v>
      </c>
      <c r="W214">
        <v>4251.2511484863408</v>
      </c>
      <c r="X214">
        <v>899.8348225019746</v>
      </c>
      <c r="Y214">
        <v>1918.359298851741</v>
      </c>
      <c r="Z214">
        <v>0</v>
      </c>
      <c r="AA214">
        <v>661.86961746554698</v>
      </c>
      <c r="AB214">
        <v>4</v>
      </c>
      <c r="AC214" s="6">
        <v>50.300294912605452</v>
      </c>
      <c r="AD214" s="6">
        <v>26764</v>
      </c>
      <c r="AE214">
        <v>6512</v>
      </c>
      <c r="AF214">
        <v>8011</v>
      </c>
      <c r="AG214">
        <v>25265</v>
      </c>
      <c r="AH214" s="23">
        <v>72.975624084472599</v>
      </c>
      <c r="AI214" s="23">
        <v>70.104591369628906</v>
      </c>
      <c r="AJ214" s="23">
        <v>1.4984048604965201</v>
      </c>
      <c r="AK214" s="23">
        <v>72.369941711425696</v>
      </c>
      <c r="AL214" s="23">
        <v>3.7637565135955802</v>
      </c>
      <c r="AM214" s="23">
        <v>69.255302429199205</v>
      </c>
      <c r="AN214">
        <v>195.63333333327</v>
      </c>
      <c r="AO214">
        <v>41975.433333360001</v>
      </c>
      <c r="AP214">
        <v>21060.335454158299</v>
      </c>
      <c r="AQ214">
        <v>0</v>
      </c>
      <c r="AR214">
        <v>0</v>
      </c>
      <c r="AS214">
        <v>6.7767369999999998</v>
      </c>
    </row>
    <row r="215" spans="1:45" x14ac:dyDescent="0.3">
      <c r="A215" t="s">
        <v>428</v>
      </c>
      <c r="B215" s="6" t="s">
        <v>183</v>
      </c>
      <c r="C215">
        <v>0</v>
      </c>
      <c r="D215">
        <v>0</v>
      </c>
      <c r="E215">
        <v>188.70262829999999</v>
      </c>
      <c r="F215" s="6"/>
      <c r="G215" s="6"/>
      <c r="H215" s="6"/>
      <c r="I215" s="6"/>
      <c r="J215" s="6"/>
      <c r="K215" s="6"/>
      <c r="L215" s="6">
        <v>67.932947394659266</v>
      </c>
      <c r="M215" s="6">
        <v>131.27662124957499</v>
      </c>
      <c r="N215" s="6"/>
      <c r="O215">
        <v>3.2780058681964867E-2</v>
      </c>
      <c r="P215">
        <v>0.29688894748687739</v>
      </c>
      <c r="Q215" t="s">
        <v>278</v>
      </c>
      <c r="R215">
        <v>1.0625</v>
      </c>
      <c r="S215" s="6">
        <v>4779.2913334295372</v>
      </c>
      <c r="T215" s="6">
        <v>1576.96219798077</v>
      </c>
      <c r="U215" s="6">
        <v>5222.6242095961234</v>
      </c>
      <c r="V215">
        <v>7129.4858921537534</v>
      </c>
      <c r="W215">
        <v>4246.9858665818456</v>
      </c>
      <c r="X215">
        <v>898.07695034941264</v>
      </c>
      <c r="Y215">
        <v>1930.9400539087781</v>
      </c>
      <c r="Z215">
        <v>0</v>
      </c>
      <c r="AA215">
        <v>671.32302289916299</v>
      </c>
      <c r="AB215">
        <v>4</v>
      </c>
      <c r="AC215" s="6">
        <v>50.176216843675661</v>
      </c>
      <c r="AD215" s="6">
        <v>26735</v>
      </c>
      <c r="AE215">
        <v>6512</v>
      </c>
      <c r="AF215">
        <v>8011</v>
      </c>
      <c r="AG215">
        <v>25236</v>
      </c>
      <c r="AH215" s="23">
        <v>72.975624084472599</v>
      </c>
      <c r="AI215" s="23">
        <v>70.104591369628906</v>
      </c>
      <c r="AJ215" s="23">
        <v>1.4984048604965201</v>
      </c>
      <c r="AK215" s="23">
        <v>72.369941711425696</v>
      </c>
      <c r="AL215" s="23">
        <v>3.7637565135955802</v>
      </c>
      <c r="AM215" s="23">
        <v>69.255302429199205</v>
      </c>
      <c r="AN215">
        <v>195.63333333327</v>
      </c>
      <c r="AO215">
        <v>41975.433333360001</v>
      </c>
      <c r="AP215">
        <v>21060.335454158299</v>
      </c>
      <c r="AQ215">
        <v>0</v>
      </c>
      <c r="AR215">
        <v>0</v>
      </c>
      <c r="AS215">
        <v>6.7767369999999998</v>
      </c>
    </row>
    <row r="216" spans="1:45" x14ac:dyDescent="0.3">
      <c r="A216" t="s">
        <v>429</v>
      </c>
      <c r="B216" s="6" t="s">
        <v>183</v>
      </c>
      <c r="C216">
        <v>0</v>
      </c>
      <c r="D216">
        <v>0</v>
      </c>
      <c r="E216">
        <v>105.733881</v>
      </c>
      <c r="F216" s="6"/>
      <c r="G216" s="6"/>
      <c r="H216" s="6"/>
      <c r="I216" s="6"/>
      <c r="J216" s="6"/>
      <c r="K216" s="6"/>
      <c r="L216" s="6">
        <v>38.064200062975289</v>
      </c>
      <c r="M216" s="6">
        <v>60.348198010772599</v>
      </c>
      <c r="N216" s="6"/>
      <c r="O216">
        <v>3.2780058681964867E-2</v>
      </c>
      <c r="P216">
        <v>0.29688894748687739</v>
      </c>
      <c r="Q216" t="s">
        <v>278</v>
      </c>
      <c r="R216">
        <v>1.0625</v>
      </c>
      <c r="S216" s="6">
        <v>4789.5110259584817</v>
      </c>
      <c r="T216" s="6">
        <v>1607.916108325971</v>
      </c>
      <c r="U216" s="6">
        <v>5241.8947700435237</v>
      </c>
      <c r="V216">
        <v>7115.2635036483071</v>
      </c>
      <c r="W216">
        <v>4231.3966863153364</v>
      </c>
      <c r="X216">
        <v>921.62896891933542</v>
      </c>
      <c r="Y216">
        <v>1898.115759052876</v>
      </c>
      <c r="Z216">
        <v>0</v>
      </c>
      <c r="AA216">
        <v>678.96677871592897</v>
      </c>
      <c r="AB216">
        <v>4</v>
      </c>
      <c r="AC216" s="6">
        <v>50.483082789965259</v>
      </c>
      <c r="AD216" s="6">
        <v>26764</v>
      </c>
      <c r="AE216">
        <v>6512</v>
      </c>
      <c r="AF216">
        <v>8011</v>
      </c>
      <c r="AG216">
        <v>25265</v>
      </c>
      <c r="AH216" s="23">
        <v>71.060523986816406</v>
      </c>
      <c r="AI216" s="23">
        <v>70.104591369628906</v>
      </c>
      <c r="AJ216" s="23">
        <v>1.4984048604965201</v>
      </c>
      <c r="AK216" s="23">
        <v>72.369941711425696</v>
      </c>
      <c r="AL216" s="23">
        <v>3.7637565135955802</v>
      </c>
      <c r="AM216" s="23">
        <v>69.255302429199205</v>
      </c>
      <c r="AN216">
        <v>195.63333333327</v>
      </c>
      <c r="AO216">
        <v>41975.433333360001</v>
      </c>
      <c r="AP216">
        <v>21060.335454158299</v>
      </c>
      <c r="AQ216">
        <v>0</v>
      </c>
      <c r="AR216">
        <v>0</v>
      </c>
      <c r="AS216">
        <v>6.7767369999999998</v>
      </c>
    </row>
    <row r="217" spans="1:45" x14ac:dyDescent="0.3">
      <c r="A217" t="s">
        <v>430</v>
      </c>
      <c r="B217" s="6" t="s">
        <v>183</v>
      </c>
      <c r="C217">
        <v>0</v>
      </c>
      <c r="D217">
        <v>0</v>
      </c>
      <c r="E217">
        <v>187.88160690000001</v>
      </c>
      <c r="F217" s="6"/>
      <c r="G217" s="6"/>
      <c r="H217" s="6"/>
      <c r="I217" s="6"/>
      <c r="J217" s="6"/>
      <c r="K217" s="6"/>
      <c r="L217" s="6">
        <v>67.637376773469143</v>
      </c>
      <c r="M217" s="6">
        <v>130.510847714368</v>
      </c>
      <c r="N217" s="6"/>
      <c r="O217">
        <v>3.2964017242193222E-2</v>
      </c>
      <c r="P217">
        <v>0.29519978165626531</v>
      </c>
      <c r="Q217" t="s">
        <v>278</v>
      </c>
      <c r="R217">
        <v>1.0625</v>
      </c>
      <c r="S217" s="6">
        <v>4591.8345674329112</v>
      </c>
      <c r="T217" s="6">
        <v>1734.8586120206739</v>
      </c>
      <c r="U217" s="6">
        <v>5083.0682177100671</v>
      </c>
      <c r="V217">
        <v>7300.378813496739</v>
      </c>
      <c r="W217">
        <v>4022.4484600534279</v>
      </c>
      <c r="X217">
        <v>1107.4531555964879</v>
      </c>
      <c r="Y217">
        <v>1825.839846438457</v>
      </c>
      <c r="Z217">
        <v>0</v>
      </c>
      <c r="AA217">
        <v>899.51856555383699</v>
      </c>
      <c r="AB217">
        <v>4</v>
      </c>
      <c r="AC217" s="6">
        <v>51.422994250679267</v>
      </c>
      <c r="AD217" s="6">
        <v>24067</v>
      </c>
      <c r="AE217">
        <v>3638</v>
      </c>
      <c r="AF217">
        <v>5421</v>
      </c>
      <c r="AG217">
        <v>22284</v>
      </c>
      <c r="AH217" s="23">
        <v>71.060523986816406</v>
      </c>
      <c r="AI217" s="23">
        <v>70.104591369628906</v>
      </c>
      <c r="AJ217" s="23">
        <v>1.4984048604965201</v>
      </c>
      <c r="AK217" s="23">
        <v>72.369941711425696</v>
      </c>
      <c r="AL217" s="23">
        <v>3.7637565135955802</v>
      </c>
      <c r="AM217" s="23">
        <v>69.255302429199205</v>
      </c>
      <c r="AN217">
        <v>195.63333333327</v>
      </c>
      <c r="AO217">
        <v>41975.433333360001</v>
      </c>
      <c r="AP217">
        <v>21060.335454158299</v>
      </c>
      <c r="AQ217">
        <v>0</v>
      </c>
      <c r="AR217">
        <v>0</v>
      </c>
      <c r="AS217">
        <v>6.7767369999999998</v>
      </c>
    </row>
    <row r="218" spans="1:45" x14ac:dyDescent="0.3">
      <c r="A218" t="s">
        <v>431</v>
      </c>
      <c r="B218" s="6" t="s">
        <v>178</v>
      </c>
      <c r="C218" t="s">
        <v>179</v>
      </c>
      <c r="D218" t="s">
        <v>432</v>
      </c>
      <c r="E218">
        <v>103.5656788</v>
      </c>
      <c r="F218" s="6">
        <v>0.25</v>
      </c>
      <c r="G218" s="6">
        <v>1</v>
      </c>
      <c r="H218" s="6">
        <v>1.25</v>
      </c>
      <c r="I218" s="6">
        <v>1.21</v>
      </c>
      <c r="J218" s="6">
        <v>1.02</v>
      </c>
      <c r="K218" s="6">
        <v>1.5</v>
      </c>
      <c r="L218" s="6">
        <v>9.67</v>
      </c>
      <c r="M218" s="6">
        <v>15.810449999999999</v>
      </c>
      <c r="N218" s="6">
        <v>0.25</v>
      </c>
      <c r="O218">
        <v>3.3720903098583221E-2</v>
      </c>
      <c r="P218">
        <v>0.28986829519271851</v>
      </c>
      <c r="Q218" t="s">
        <v>255</v>
      </c>
      <c r="R218">
        <v>1.0625</v>
      </c>
      <c r="S218" s="6">
        <v>4325.1178147945184</v>
      </c>
      <c r="T218" s="6">
        <v>2331.6283087374568</v>
      </c>
      <c r="U218" s="6">
        <v>4995.0554669113708</v>
      </c>
      <c r="V218">
        <v>7544.1462519167653</v>
      </c>
      <c r="W218">
        <v>3422.8707486875301</v>
      </c>
      <c r="X218">
        <v>931.51320957175335</v>
      </c>
      <c r="Y218">
        <v>1414.195958685749</v>
      </c>
      <c r="Z218">
        <v>0</v>
      </c>
      <c r="AA218">
        <v>1473.10237758279</v>
      </c>
      <c r="AB218">
        <v>4</v>
      </c>
      <c r="AC218" s="6">
        <v>54.854154980900027</v>
      </c>
      <c r="AD218" s="6">
        <v>22221</v>
      </c>
      <c r="AE218">
        <v>2309</v>
      </c>
      <c r="AF218">
        <v>3396</v>
      </c>
      <c r="AG218">
        <v>21134</v>
      </c>
      <c r="AH218" s="23">
        <v>71.060523986816406</v>
      </c>
      <c r="AI218" s="23">
        <v>77.263755798339801</v>
      </c>
      <c r="AJ218" s="23">
        <v>1.2792276144027701</v>
      </c>
      <c r="AK218" s="23">
        <v>80.415809631347599</v>
      </c>
      <c r="AL218" s="23">
        <v>4.4312815666198704</v>
      </c>
      <c r="AM218" s="23">
        <v>76.775199890136705</v>
      </c>
      <c r="AN218">
        <v>195.63333333327</v>
      </c>
      <c r="AO218">
        <v>41975.433333360001</v>
      </c>
      <c r="AP218">
        <v>21060.335454158299</v>
      </c>
      <c r="AQ218">
        <v>0</v>
      </c>
      <c r="AR218">
        <v>0</v>
      </c>
      <c r="AS218">
        <v>14.050383</v>
      </c>
    </row>
    <row r="219" spans="1:45" x14ac:dyDescent="0.3">
      <c r="A219" t="s">
        <v>433</v>
      </c>
      <c r="B219" s="6" t="s">
        <v>183</v>
      </c>
      <c r="C219">
        <v>0</v>
      </c>
      <c r="D219">
        <v>0</v>
      </c>
      <c r="E219">
        <v>47.337426630000003</v>
      </c>
      <c r="F219" s="6"/>
      <c r="G219" s="6"/>
      <c r="H219" s="6"/>
      <c r="I219" s="6"/>
      <c r="J219" s="6"/>
      <c r="K219" s="6"/>
      <c r="L219" s="6">
        <v>17.04147087067366</v>
      </c>
      <c r="M219" s="6">
        <v>20.530431866617601</v>
      </c>
      <c r="N219" s="6"/>
      <c r="O219">
        <v>3.3720903098583221E-2</v>
      </c>
      <c r="P219">
        <v>0.28986829519271851</v>
      </c>
      <c r="Q219" t="s">
        <v>255</v>
      </c>
      <c r="R219">
        <v>1.0625</v>
      </c>
      <c r="S219" s="6">
        <v>4300.5687117197358</v>
      </c>
      <c r="T219" s="6">
        <v>2315.7898124817748</v>
      </c>
      <c r="U219" s="6">
        <v>4965.7794431752536</v>
      </c>
      <c r="V219">
        <v>7568.2762694922449</v>
      </c>
      <c r="W219">
        <v>3423.4443328024749</v>
      </c>
      <c r="X219">
        <v>960.31974629748208</v>
      </c>
      <c r="Y219">
        <v>1444.544645792864</v>
      </c>
      <c r="Z219">
        <v>0</v>
      </c>
      <c r="AA219">
        <v>1473.60911493917</v>
      </c>
      <c r="AB219">
        <v>4</v>
      </c>
      <c r="AC219" s="6">
        <v>55.025885080367367</v>
      </c>
      <c r="AD219" s="6">
        <v>21927</v>
      </c>
      <c r="AE219">
        <v>2274</v>
      </c>
      <c r="AF219">
        <v>3200</v>
      </c>
      <c r="AG219">
        <v>21001</v>
      </c>
      <c r="AH219" s="23">
        <v>71.060523986816406</v>
      </c>
      <c r="AI219" s="23">
        <v>77.263755798339801</v>
      </c>
      <c r="AJ219" s="23">
        <v>1.2792276144027701</v>
      </c>
      <c r="AK219" s="23">
        <v>80.415809631347599</v>
      </c>
      <c r="AL219" s="23">
        <v>4.4312815666198704</v>
      </c>
      <c r="AM219" s="23">
        <v>76.775199890136705</v>
      </c>
      <c r="AN219">
        <v>195.63333333327</v>
      </c>
      <c r="AO219">
        <v>41975.433333360001</v>
      </c>
      <c r="AP219">
        <v>21060.335454158299</v>
      </c>
      <c r="AQ219">
        <v>0</v>
      </c>
      <c r="AR219">
        <v>0</v>
      </c>
      <c r="AS219">
        <v>14.050383</v>
      </c>
    </row>
    <row r="220" spans="1:45" x14ac:dyDescent="0.3">
      <c r="A220" t="s">
        <v>434</v>
      </c>
      <c r="B220" s="6" t="s">
        <v>183</v>
      </c>
      <c r="C220">
        <v>0</v>
      </c>
      <c r="D220">
        <v>0</v>
      </c>
      <c r="E220">
        <v>195.45409069999999</v>
      </c>
      <c r="F220" s="6"/>
      <c r="G220" s="6"/>
      <c r="H220" s="6"/>
      <c r="I220" s="6"/>
      <c r="J220" s="6"/>
      <c r="K220" s="6"/>
      <c r="L220" s="6">
        <v>70.363454626724135</v>
      </c>
      <c r="M220" s="6">
        <v>137.616566059094</v>
      </c>
      <c r="N220" s="6"/>
      <c r="O220">
        <v>3.3720903098583221E-2</v>
      </c>
      <c r="P220">
        <v>0.28986829519271851</v>
      </c>
      <c r="Q220" t="s">
        <v>255</v>
      </c>
      <c r="R220">
        <v>1.0625</v>
      </c>
      <c r="S220" s="6">
        <v>4296.6751628048487</v>
      </c>
      <c r="T220" s="6">
        <v>2344.0464556738521</v>
      </c>
      <c r="U220" s="6">
        <v>4970.304958709823</v>
      </c>
      <c r="V220">
        <v>7572.7815023713083</v>
      </c>
      <c r="W220">
        <v>3398.8914826660548</v>
      </c>
      <c r="X220">
        <v>937.47424835410493</v>
      </c>
      <c r="Y220">
        <v>1424.221694787989</v>
      </c>
      <c r="Z220">
        <v>0</v>
      </c>
      <c r="AA220">
        <v>1497.54596475259</v>
      </c>
      <c r="AB220">
        <v>4</v>
      </c>
      <c r="AC220" s="6">
        <v>55.247634184792901</v>
      </c>
      <c r="AD220" s="6">
        <v>22143</v>
      </c>
      <c r="AE220">
        <v>2291</v>
      </c>
      <c r="AF220">
        <v>3219</v>
      </c>
      <c r="AG220">
        <v>21215</v>
      </c>
      <c r="AH220" s="23">
        <v>71.060523986816406</v>
      </c>
      <c r="AI220" s="23">
        <v>77.263755798339801</v>
      </c>
      <c r="AJ220" s="23">
        <v>1.2792276144027701</v>
      </c>
      <c r="AK220" s="23">
        <v>80.415809631347599</v>
      </c>
      <c r="AL220" s="23">
        <v>4.4312815666198704</v>
      </c>
      <c r="AM220" s="23">
        <v>76.775199890136705</v>
      </c>
      <c r="AN220">
        <v>195.63333333327</v>
      </c>
      <c r="AO220">
        <v>41975.433333360001</v>
      </c>
      <c r="AP220">
        <v>21060.335454158299</v>
      </c>
      <c r="AQ220">
        <v>0</v>
      </c>
      <c r="AR220">
        <v>0</v>
      </c>
      <c r="AS220">
        <v>14.050383</v>
      </c>
    </row>
    <row r="221" spans="1:45" x14ac:dyDescent="0.3">
      <c r="A221" t="s">
        <v>435</v>
      </c>
      <c r="B221" s="6" t="s">
        <v>183</v>
      </c>
      <c r="C221">
        <v>0</v>
      </c>
      <c r="D221">
        <v>0</v>
      </c>
      <c r="E221">
        <v>205.61760169999999</v>
      </c>
      <c r="F221" s="6"/>
      <c r="G221" s="6"/>
      <c r="H221" s="6"/>
      <c r="I221" s="6"/>
      <c r="J221" s="6"/>
      <c r="K221" s="6"/>
      <c r="L221" s="6">
        <v>74.022334862574937</v>
      </c>
      <c r="M221" s="6">
        <v>147.302148741134</v>
      </c>
      <c r="N221" s="6"/>
      <c r="O221">
        <v>3.2555427402257919E-2</v>
      </c>
      <c r="P221">
        <v>0.29867300391197199</v>
      </c>
      <c r="Q221" t="s">
        <v>278</v>
      </c>
      <c r="R221">
        <v>1.0625</v>
      </c>
      <c r="S221" s="6">
        <v>5009.0709957093386</v>
      </c>
      <c r="T221" s="6">
        <v>1585.300426947304</v>
      </c>
      <c r="U221" s="6">
        <v>5447.504554900831</v>
      </c>
      <c r="V221">
        <v>6899.4145781913321</v>
      </c>
      <c r="W221">
        <v>4400.2725221034943</v>
      </c>
      <c r="X221">
        <v>828.24618270204553</v>
      </c>
      <c r="Y221">
        <v>1911.819410134648</v>
      </c>
      <c r="Z221">
        <v>0</v>
      </c>
      <c r="AA221">
        <v>495.60046854520698</v>
      </c>
      <c r="AB221">
        <v>4</v>
      </c>
      <c r="AC221" s="6">
        <v>50.905066698840592</v>
      </c>
      <c r="AD221" s="6">
        <v>28546</v>
      </c>
      <c r="AE221">
        <v>7821</v>
      </c>
      <c r="AF221">
        <v>9663</v>
      </c>
      <c r="AG221">
        <v>26704</v>
      </c>
      <c r="AH221" s="23">
        <v>72.975624084472599</v>
      </c>
      <c r="AI221" s="23">
        <v>70.104591369628906</v>
      </c>
      <c r="AJ221" s="23">
        <v>1.4984048604965201</v>
      </c>
      <c r="AK221" s="23">
        <v>72.369941711425696</v>
      </c>
      <c r="AL221" s="23">
        <v>3.7637565135955802</v>
      </c>
      <c r="AM221" s="23">
        <v>69.255302429199205</v>
      </c>
      <c r="AN221">
        <v>195.63333333327</v>
      </c>
      <c r="AO221">
        <v>41975.433333360001</v>
      </c>
      <c r="AP221">
        <v>21060.335454158299</v>
      </c>
      <c r="AQ221">
        <v>0</v>
      </c>
      <c r="AR221">
        <v>0</v>
      </c>
      <c r="AS221">
        <v>6.7767369999999998</v>
      </c>
    </row>
    <row r="222" spans="1:45" x14ac:dyDescent="0.3">
      <c r="A222" t="s">
        <v>436</v>
      </c>
      <c r="B222" s="6" t="s">
        <v>183</v>
      </c>
      <c r="C222">
        <v>0</v>
      </c>
      <c r="D222">
        <v>0</v>
      </c>
      <c r="E222">
        <v>144.63660419999999</v>
      </c>
      <c r="F222" s="6"/>
      <c r="G222" s="6"/>
      <c r="H222" s="6"/>
      <c r="I222" s="6"/>
      <c r="J222" s="6"/>
      <c r="K222" s="6"/>
      <c r="L222" s="6">
        <v>52.069175841924427</v>
      </c>
      <c r="M222" s="6">
        <v>91.880081241761303</v>
      </c>
      <c r="N222" s="6"/>
      <c r="O222">
        <v>3.2555427402257919E-2</v>
      </c>
      <c r="P222">
        <v>0.29956182837486273</v>
      </c>
      <c r="Q222" t="s">
        <v>278</v>
      </c>
      <c r="R222">
        <v>1.0625</v>
      </c>
      <c r="S222" s="6">
        <v>5055.0657863528322</v>
      </c>
      <c r="T222" s="6">
        <v>1574.8430065816431</v>
      </c>
      <c r="U222" s="6">
        <v>5488.0183286498486</v>
      </c>
      <c r="V222">
        <v>6855.4323075849979</v>
      </c>
      <c r="W222">
        <v>4442.6963178710312</v>
      </c>
      <c r="X222">
        <v>805.4984259910251</v>
      </c>
      <c r="Y222">
        <v>1927.4315672016569</v>
      </c>
      <c r="Z222">
        <v>0</v>
      </c>
      <c r="AA222">
        <v>454.24250263209899</v>
      </c>
      <c r="AB222">
        <v>4</v>
      </c>
      <c r="AC222" s="6">
        <v>51.019985845139921</v>
      </c>
      <c r="AD222" s="6">
        <v>29933</v>
      </c>
      <c r="AE222">
        <v>9618</v>
      </c>
      <c r="AF222">
        <v>10935</v>
      </c>
      <c r="AG222">
        <v>28616</v>
      </c>
      <c r="AH222" s="23">
        <v>72.975624084472599</v>
      </c>
      <c r="AI222" s="23">
        <v>64.554435729980398</v>
      </c>
      <c r="AJ222" s="23">
        <v>2.2346017360687198</v>
      </c>
      <c r="AK222" s="23">
        <v>65.805091857910099</v>
      </c>
      <c r="AL222" s="23">
        <v>3.4852545261382999</v>
      </c>
      <c r="AM222" s="23">
        <v>62.8328437805175</v>
      </c>
      <c r="AN222">
        <v>195.63333333327</v>
      </c>
      <c r="AO222">
        <v>41975.433333360001</v>
      </c>
      <c r="AP222">
        <v>21060.335454158299</v>
      </c>
      <c r="AQ222">
        <v>0</v>
      </c>
      <c r="AR222">
        <v>0</v>
      </c>
      <c r="AS222">
        <v>6.7767369999999998</v>
      </c>
    </row>
    <row r="223" spans="1:45" x14ac:dyDescent="0.3">
      <c r="A223" t="s">
        <v>437</v>
      </c>
      <c r="B223" s="6" t="s">
        <v>183</v>
      </c>
      <c r="C223" t="s">
        <v>179</v>
      </c>
      <c r="D223" t="s">
        <v>438</v>
      </c>
      <c r="E223">
        <v>2383.4060030000001</v>
      </c>
      <c r="F223" s="6"/>
      <c r="G223" s="6"/>
      <c r="H223" s="6"/>
      <c r="I223" s="6"/>
      <c r="J223" s="6"/>
      <c r="K223" s="6"/>
      <c r="L223" s="6">
        <v>858.02616636637549</v>
      </c>
      <c r="M223" s="6">
        <v>3944.2342919579501</v>
      </c>
      <c r="N223" s="6"/>
      <c r="O223">
        <v>3.192264586687088E-2</v>
      </c>
      <c r="P223">
        <v>0.29861491918563843</v>
      </c>
      <c r="Q223" t="s">
        <v>273</v>
      </c>
      <c r="R223">
        <v>1.0625</v>
      </c>
      <c r="S223" s="6">
        <v>4952.9175162223391</v>
      </c>
      <c r="T223" s="6">
        <v>1328.302159229992</v>
      </c>
      <c r="U223" s="6">
        <v>5319.4434180178723</v>
      </c>
      <c r="V223">
        <v>6994.116866614072</v>
      </c>
      <c r="W223">
        <v>4534.8110509337675</v>
      </c>
      <c r="X223">
        <v>608.6077897313678</v>
      </c>
      <c r="Y223">
        <v>2165.6735686316242</v>
      </c>
      <c r="Z223">
        <v>0</v>
      </c>
      <c r="AA223">
        <v>427.86117720566398</v>
      </c>
      <c r="AB223">
        <v>4</v>
      </c>
      <c r="AC223" s="6">
        <v>47.958080066830703</v>
      </c>
      <c r="AD223" s="6">
        <v>27741</v>
      </c>
      <c r="AE223">
        <v>7183</v>
      </c>
      <c r="AF223">
        <v>8958</v>
      </c>
      <c r="AG223">
        <v>25966</v>
      </c>
      <c r="AH223" s="23">
        <v>72.975624084472599</v>
      </c>
      <c r="AI223" s="23">
        <v>64.554435729980398</v>
      </c>
      <c r="AJ223" s="23">
        <v>2.2346017360687198</v>
      </c>
      <c r="AK223" s="23">
        <v>65.805091857910099</v>
      </c>
      <c r="AL223" s="23">
        <v>3.4852545261382999</v>
      </c>
      <c r="AM223" s="23">
        <v>62.8328437805175</v>
      </c>
      <c r="AN223">
        <v>195.63333333327</v>
      </c>
      <c r="AO223">
        <v>41975.433333360001</v>
      </c>
      <c r="AP223">
        <v>21060.335454158299</v>
      </c>
      <c r="AQ223">
        <v>0</v>
      </c>
      <c r="AR223">
        <v>0</v>
      </c>
      <c r="AS223">
        <v>6.7767369999999998</v>
      </c>
    </row>
    <row r="224" spans="1:45" x14ac:dyDescent="0.3">
      <c r="A224" t="s">
        <v>439</v>
      </c>
      <c r="B224" s="6" t="s">
        <v>183</v>
      </c>
      <c r="C224">
        <v>0</v>
      </c>
      <c r="D224">
        <v>0</v>
      </c>
      <c r="E224">
        <v>60.04943136</v>
      </c>
      <c r="F224" s="6"/>
      <c r="G224" s="6"/>
      <c r="H224" s="6"/>
      <c r="I224" s="6"/>
      <c r="J224" s="6"/>
      <c r="K224" s="6"/>
      <c r="L224" s="6">
        <v>21.617796103600408</v>
      </c>
      <c r="M224" s="6">
        <v>28.248898468752099</v>
      </c>
      <c r="N224" s="6"/>
      <c r="O224">
        <v>3.2341793179512017E-2</v>
      </c>
      <c r="P224">
        <v>0.29956182837486273</v>
      </c>
      <c r="Q224" t="s">
        <v>278</v>
      </c>
      <c r="R224">
        <v>1.0625</v>
      </c>
      <c r="S224" s="6">
        <v>5003.2541143548151</v>
      </c>
      <c r="T224" s="6">
        <v>1523.0564757320469</v>
      </c>
      <c r="U224" s="6">
        <v>5424.2684483388939</v>
      </c>
      <c r="V224">
        <v>6913.431823219822</v>
      </c>
      <c r="W224">
        <v>4438.3529206786116</v>
      </c>
      <c r="X224">
        <v>769.94652692814179</v>
      </c>
      <c r="Y224">
        <v>1973.5236241092789</v>
      </c>
      <c r="Z224">
        <v>0</v>
      </c>
      <c r="AA224">
        <v>459.43956684512301</v>
      </c>
      <c r="AB224">
        <v>4</v>
      </c>
      <c r="AC224" s="6">
        <v>50.359169989647683</v>
      </c>
      <c r="AD224" s="6">
        <v>28668</v>
      </c>
      <c r="AE224">
        <v>7851</v>
      </c>
      <c r="AF224">
        <v>9676</v>
      </c>
      <c r="AG224">
        <v>26843</v>
      </c>
      <c r="AH224" s="23">
        <v>72.975624084472599</v>
      </c>
      <c r="AI224" s="23">
        <v>64.554435729980398</v>
      </c>
      <c r="AJ224" s="23">
        <v>2.2346017360687198</v>
      </c>
      <c r="AK224" s="23">
        <v>65.805091857910099</v>
      </c>
      <c r="AL224" s="23">
        <v>3.4852545261382999</v>
      </c>
      <c r="AM224" s="23">
        <v>62.8328437805175</v>
      </c>
      <c r="AN224">
        <v>195.63333333327</v>
      </c>
      <c r="AO224">
        <v>41975.433333360001</v>
      </c>
      <c r="AP224">
        <v>21060.335454158299</v>
      </c>
      <c r="AQ224">
        <v>0</v>
      </c>
      <c r="AR224">
        <v>0</v>
      </c>
      <c r="AS224">
        <v>6.7767369999999998</v>
      </c>
    </row>
    <row r="225" spans="1:45" x14ac:dyDescent="0.3">
      <c r="A225" t="s">
        <v>440</v>
      </c>
      <c r="B225" s="6" t="s">
        <v>183</v>
      </c>
      <c r="C225">
        <v>0</v>
      </c>
      <c r="D225">
        <v>0</v>
      </c>
      <c r="E225">
        <v>61.47110867</v>
      </c>
      <c r="F225" s="6"/>
      <c r="G225" s="6"/>
      <c r="H225" s="6"/>
      <c r="I225" s="6"/>
      <c r="J225" s="6"/>
      <c r="K225" s="6"/>
      <c r="L225" s="6">
        <v>22.129594761561599</v>
      </c>
      <c r="M225" s="6">
        <v>29.149823755773699</v>
      </c>
      <c r="N225" s="6"/>
      <c r="O225">
        <v>3.2341793179512017E-2</v>
      </c>
      <c r="P225">
        <v>0.29956182837486273</v>
      </c>
      <c r="Q225" t="s">
        <v>278</v>
      </c>
      <c r="R225">
        <v>1.0625</v>
      </c>
      <c r="S225" s="6">
        <v>4987.0606736085529</v>
      </c>
      <c r="T225" s="6">
        <v>1517.6101701462451</v>
      </c>
      <c r="U225" s="6">
        <v>5407.2662857233108</v>
      </c>
      <c r="V225">
        <v>6930.19148906396</v>
      </c>
      <c r="W225">
        <v>4430.053785991041</v>
      </c>
      <c r="X225">
        <v>769.80341533559306</v>
      </c>
      <c r="Y225">
        <v>1977.844481977095</v>
      </c>
      <c r="Z225">
        <v>0</v>
      </c>
      <c r="AA225">
        <v>469.38392597133799</v>
      </c>
      <c r="AB225">
        <v>4</v>
      </c>
      <c r="AC225" s="6">
        <v>50.238249819324032</v>
      </c>
      <c r="AD225" s="6">
        <v>28674</v>
      </c>
      <c r="AE225">
        <v>7855</v>
      </c>
      <c r="AF225">
        <v>9676</v>
      </c>
      <c r="AG225">
        <v>26853</v>
      </c>
      <c r="AH225" s="23">
        <v>72.975624084472599</v>
      </c>
      <c r="AI225" s="23">
        <v>64.554435729980398</v>
      </c>
      <c r="AJ225" s="23">
        <v>2.2346017360687198</v>
      </c>
      <c r="AK225" s="23">
        <v>65.805091857910099</v>
      </c>
      <c r="AL225" s="23">
        <v>3.4852545261382999</v>
      </c>
      <c r="AM225" s="23">
        <v>62.8328437805175</v>
      </c>
      <c r="AN225">
        <v>195.63333333327</v>
      </c>
      <c r="AO225">
        <v>41975.433333360001</v>
      </c>
      <c r="AP225">
        <v>21060.335454158299</v>
      </c>
      <c r="AQ225">
        <v>0</v>
      </c>
      <c r="AR225">
        <v>0</v>
      </c>
      <c r="AS225">
        <v>6.7767369999999998</v>
      </c>
    </row>
    <row r="226" spans="1:45" x14ac:dyDescent="0.3">
      <c r="A226" t="s">
        <v>441</v>
      </c>
      <c r="B226" s="6" t="s">
        <v>183</v>
      </c>
      <c r="C226">
        <v>0</v>
      </c>
      <c r="D226">
        <v>0</v>
      </c>
      <c r="E226">
        <v>147.0412973</v>
      </c>
      <c r="F226" s="6"/>
      <c r="G226" s="6"/>
      <c r="H226" s="6"/>
      <c r="I226" s="6"/>
      <c r="J226" s="6"/>
      <c r="K226" s="6"/>
      <c r="L226" s="6">
        <v>52.934870855938641</v>
      </c>
      <c r="M226" s="6">
        <v>93.935443714656998</v>
      </c>
      <c r="N226" s="6"/>
      <c r="O226">
        <v>3.2341793179512017E-2</v>
      </c>
      <c r="P226">
        <v>0.29861491918563843</v>
      </c>
      <c r="Q226" t="s">
        <v>278</v>
      </c>
      <c r="R226">
        <v>1.0625</v>
      </c>
      <c r="S226" s="6">
        <v>4988.6009249192066</v>
      </c>
      <c r="T226" s="6">
        <v>1464.6899641996561</v>
      </c>
      <c r="U226" s="6">
        <v>5393.5286278102858</v>
      </c>
      <c r="V226">
        <v>6936.3584966461776</v>
      </c>
      <c r="W226">
        <v>4467.2866989614213</v>
      </c>
      <c r="X226">
        <v>719.21772728885412</v>
      </c>
      <c r="Y226">
        <v>2030.778274774385</v>
      </c>
      <c r="Z226">
        <v>0</v>
      </c>
      <c r="AA226">
        <v>439.61961585906698</v>
      </c>
      <c r="AB226">
        <v>4</v>
      </c>
      <c r="AC226" s="6">
        <v>49.726821242479033</v>
      </c>
      <c r="AD226" s="6">
        <v>28676</v>
      </c>
      <c r="AE226">
        <v>7848</v>
      </c>
      <c r="AF226">
        <v>9699</v>
      </c>
      <c r="AG226">
        <v>26825</v>
      </c>
      <c r="AH226" s="23">
        <v>72.975624084472599</v>
      </c>
      <c r="AI226" s="23">
        <v>64.554435729980398</v>
      </c>
      <c r="AJ226" s="23">
        <v>2.2346017360687198</v>
      </c>
      <c r="AK226" s="23">
        <v>65.805091857910099</v>
      </c>
      <c r="AL226" s="23">
        <v>3.4852545261382999</v>
      </c>
      <c r="AM226" s="23">
        <v>62.8328437805175</v>
      </c>
      <c r="AN226">
        <v>195.63333333327</v>
      </c>
      <c r="AO226">
        <v>41975.433333360001</v>
      </c>
      <c r="AP226">
        <v>21060.335454158299</v>
      </c>
      <c r="AQ226">
        <v>0</v>
      </c>
      <c r="AR226">
        <v>0</v>
      </c>
      <c r="AS226">
        <v>6.7767369999999998</v>
      </c>
    </row>
    <row r="227" spans="1:45" x14ac:dyDescent="0.3">
      <c r="A227" t="s">
        <v>442</v>
      </c>
      <c r="B227" s="6" t="s">
        <v>183</v>
      </c>
      <c r="C227" t="s">
        <v>179</v>
      </c>
      <c r="D227" t="s">
        <v>423</v>
      </c>
      <c r="E227">
        <v>27.873439309999998</v>
      </c>
      <c r="F227" s="6"/>
      <c r="G227" s="6"/>
      <c r="H227" s="6"/>
      <c r="I227" s="6"/>
      <c r="J227" s="6"/>
      <c r="K227" s="6"/>
      <c r="L227" s="6">
        <v>10.03443430032581</v>
      </c>
      <c r="M227" s="6">
        <v>10.087604716606201</v>
      </c>
      <c r="N227" s="6"/>
      <c r="O227">
        <v>3.192264586687088E-2</v>
      </c>
      <c r="P227">
        <v>0.29861491918563843</v>
      </c>
      <c r="Q227" t="s">
        <v>273</v>
      </c>
      <c r="R227">
        <v>1.0625</v>
      </c>
      <c r="S227" s="6">
        <v>4990.298415463737</v>
      </c>
      <c r="T227" s="6">
        <v>1413.177175338034</v>
      </c>
      <c r="U227" s="6">
        <v>5380.2794953606344</v>
      </c>
      <c r="V227">
        <v>6942.698869705483</v>
      </c>
      <c r="W227">
        <v>4503.5851681254771</v>
      </c>
      <c r="X227">
        <v>670.44977575228211</v>
      </c>
      <c r="Y227">
        <v>2082.2867093293721</v>
      </c>
      <c r="Z227">
        <v>0</v>
      </c>
      <c r="AA227">
        <v>415.42093364672297</v>
      </c>
      <c r="AB227">
        <v>4</v>
      </c>
      <c r="AC227" s="6">
        <v>49.182313893634841</v>
      </c>
      <c r="AD227" s="6">
        <v>28443</v>
      </c>
      <c r="AE227">
        <v>7763</v>
      </c>
      <c r="AF227">
        <v>9566</v>
      </c>
      <c r="AG227">
        <v>26640</v>
      </c>
      <c r="AH227" s="23">
        <v>72.975624084472599</v>
      </c>
      <c r="AI227" s="23">
        <v>64.554435729980398</v>
      </c>
      <c r="AJ227" s="23">
        <v>2.2346017360687198</v>
      </c>
      <c r="AK227" s="23">
        <v>65.805091857910099</v>
      </c>
      <c r="AL227" s="23">
        <v>3.4852545261382999</v>
      </c>
      <c r="AM227" s="23">
        <v>62.8328437805175</v>
      </c>
      <c r="AN227">
        <v>195.63333333327</v>
      </c>
      <c r="AO227">
        <v>41975.433333360001</v>
      </c>
      <c r="AP227">
        <v>21060.335454158299</v>
      </c>
      <c r="AQ227">
        <v>0</v>
      </c>
      <c r="AR227">
        <v>0</v>
      </c>
      <c r="AS227">
        <v>6.7767369999999998</v>
      </c>
    </row>
    <row r="228" spans="1:45" x14ac:dyDescent="0.3">
      <c r="A228" t="s">
        <v>443</v>
      </c>
      <c r="B228" s="6" t="s">
        <v>183</v>
      </c>
      <c r="C228">
        <v>0</v>
      </c>
      <c r="D228">
        <v>0</v>
      </c>
      <c r="E228">
        <v>94.675592289999997</v>
      </c>
      <c r="F228" s="6"/>
      <c r="G228" s="6"/>
      <c r="H228" s="6"/>
      <c r="I228" s="6"/>
      <c r="J228" s="6"/>
      <c r="K228" s="6"/>
      <c r="L228" s="6">
        <v>34.083211034797131</v>
      </c>
      <c r="M228" s="6">
        <v>52.034889199359199</v>
      </c>
      <c r="N228" s="6"/>
      <c r="O228">
        <v>3.2341793179512017E-2</v>
      </c>
      <c r="P228">
        <v>0.29861491918563843</v>
      </c>
      <c r="Q228" t="s">
        <v>278</v>
      </c>
      <c r="R228">
        <v>1.0625</v>
      </c>
      <c r="S228" s="6">
        <v>4931.7240372700344</v>
      </c>
      <c r="T228" s="6">
        <v>1477.433396521013</v>
      </c>
      <c r="U228" s="6">
        <v>5342.4891397589317</v>
      </c>
      <c r="V228">
        <v>6990.8433010645904</v>
      </c>
      <c r="W228">
        <v>4417.7962548153628</v>
      </c>
      <c r="X228">
        <v>751.08838668223586</v>
      </c>
      <c r="Y228">
        <v>2016.5101073701619</v>
      </c>
      <c r="Z228">
        <v>0</v>
      </c>
      <c r="AA228">
        <v>495.226263819319</v>
      </c>
      <c r="AB228">
        <v>4</v>
      </c>
      <c r="AC228" s="6">
        <v>49.608168191925152</v>
      </c>
      <c r="AD228" s="6">
        <v>27989</v>
      </c>
      <c r="AE228">
        <v>7186</v>
      </c>
      <c r="AF228">
        <v>9090</v>
      </c>
      <c r="AG228">
        <v>26085</v>
      </c>
      <c r="AH228" s="23">
        <v>72.975624084472599</v>
      </c>
      <c r="AI228" s="23">
        <v>64.554435729980398</v>
      </c>
      <c r="AJ228" s="23">
        <v>2.2346017360687198</v>
      </c>
      <c r="AK228" s="23">
        <v>65.805091857910099</v>
      </c>
      <c r="AL228" s="23">
        <v>3.4852545261382999</v>
      </c>
      <c r="AM228" s="23">
        <v>62.8328437805175</v>
      </c>
      <c r="AN228">
        <v>195.63333333327</v>
      </c>
      <c r="AO228">
        <v>41975.433333360001</v>
      </c>
      <c r="AP228">
        <v>21060.335454158299</v>
      </c>
      <c r="AQ228">
        <v>0</v>
      </c>
      <c r="AR228">
        <v>0</v>
      </c>
      <c r="AS228">
        <v>6.7767369999999998</v>
      </c>
    </row>
    <row r="229" spans="1:45" x14ac:dyDescent="0.3">
      <c r="A229" t="s">
        <v>444</v>
      </c>
      <c r="B229" s="6" t="s">
        <v>183</v>
      </c>
      <c r="C229" t="s">
        <v>179</v>
      </c>
      <c r="D229" t="s">
        <v>423</v>
      </c>
      <c r="E229">
        <v>130.50885629999999</v>
      </c>
      <c r="F229" s="6"/>
      <c r="G229" s="6"/>
      <c r="H229" s="6"/>
      <c r="I229" s="6"/>
      <c r="J229" s="6"/>
      <c r="K229" s="6"/>
      <c r="L229" s="6">
        <v>46.983185991235082</v>
      </c>
      <c r="M229" s="6">
        <v>80.044269171760703</v>
      </c>
      <c r="N229" s="6"/>
      <c r="O229">
        <v>3.2341793179512017E-2</v>
      </c>
      <c r="P229">
        <v>0.29861491918563843</v>
      </c>
      <c r="Q229" t="s">
        <v>278</v>
      </c>
      <c r="R229">
        <v>1.0625</v>
      </c>
      <c r="S229" s="6">
        <v>4924.3098384326959</v>
      </c>
      <c r="T229" s="6">
        <v>1460.851761246468</v>
      </c>
      <c r="U229" s="6">
        <v>5330.475168120005</v>
      </c>
      <c r="V229">
        <v>7000.7060934383398</v>
      </c>
      <c r="W229">
        <v>4424.0445854247937</v>
      </c>
      <c r="X229">
        <v>738.68236944304022</v>
      </c>
      <c r="Y229">
        <v>2033.1785665515119</v>
      </c>
      <c r="Z229">
        <v>0</v>
      </c>
      <c r="AA229">
        <v>494.37664502991902</v>
      </c>
      <c r="AB229">
        <v>4</v>
      </c>
      <c r="AC229" s="6">
        <v>49.40024593989871</v>
      </c>
      <c r="AD229" s="6">
        <v>27789</v>
      </c>
      <c r="AE229">
        <v>7162</v>
      </c>
      <c r="AF229">
        <v>8959</v>
      </c>
      <c r="AG229">
        <v>25992</v>
      </c>
      <c r="AH229" s="23">
        <v>72.975624084472599</v>
      </c>
      <c r="AI229" s="23">
        <v>64.554435729980398</v>
      </c>
      <c r="AJ229" s="23">
        <v>2.2346017360687198</v>
      </c>
      <c r="AK229" s="23">
        <v>65.805091857910099</v>
      </c>
      <c r="AL229" s="23">
        <v>3.4852545261382999</v>
      </c>
      <c r="AM229" s="23">
        <v>62.8328437805175</v>
      </c>
      <c r="AN229">
        <v>195.63333333327</v>
      </c>
      <c r="AO229">
        <v>41975.433333360001</v>
      </c>
      <c r="AP229">
        <v>21060.335454158299</v>
      </c>
      <c r="AQ229">
        <v>0</v>
      </c>
      <c r="AR229">
        <v>0</v>
      </c>
      <c r="AS229">
        <v>6.7767369999999998</v>
      </c>
    </row>
    <row r="230" spans="1:45" x14ac:dyDescent="0.3">
      <c r="A230" t="s">
        <v>445</v>
      </c>
      <c r="B230" s="6" t="s">
        <v>183</v>
      </c>
      <c r="C230" t="s">
        <v>179</v>
      </c>
      <c r="D230" t="s">
        <v>423</v>
      </c>
      <c r="E230">
        <v>97.242208500000004</v>
      </c>
      <c r="F230" s="6"/>
      <c r="G230" s="6"/>
      <c r="H230" s="6"/>
      <c r="I230" s="6"/>
      <c r="J230" s="6"/>
      <c r="K230" s="6"/>
      <c r="L230" s="6">
        <v>35.007188891898842</v>
      </c>
      <c r="M230" s="6">
        <v>53.936257252078498</v>
      </c>
      <c r="N230" s="6"/>
      <c r="O230">
        <v>3.2341793179512017E-2</v>
      </c>
      <c r="P230">
        <v>0.29861491918563843</v>
      </c>
      <c r="Q230" t="s">
        <v>278</v>
      </c>
      <c r="R230">
        <v>1.0625</v>
      </c>
      <c r="S230" s="6">
        <v>4905.1700437227864</v>
      </c>
      <c r="T230" s="6">
        <v>1461.024586858354</v>
      </c>
      <c r="U230" s="6">
        <v>5311.9343820481336</v>
      </c>
      <c r="V230">
        <v>7019.7471537270876</v>
      </c>
      <c r="W230">
        <v>4410.7402657846023</v>
      </c>
      <c r="X230">
        <v>746.14829992061345</v>
      </c>
      <c r="Y230">
        <v>2033.519751596612</v>
      </c>
      <c r="Z230">
        <v>0</v>
      </c>
      <c r="AA230">
        <v>511.43262231588</v>
      </c>
      <c r="AB230">
        <v>4</v>
      </c>
      <c r="AC230" s="6">
        <v>49.325589042113222</v>
      </c>
      <c r="AD230" s="6">
        <v>27789</v>
      </c>
      <c r="AE230">
        <v>7162</v>
      </c>
      <c r="AF230">
        <v>8959</v>
      </c>
      <c r="AG230">
        <v>25992</v>
      </c>
      <c r="AH230" s="23">
        <v>72.975624084472599</v>
      </c>
      <c r="AI230" s="23">
        <v>64.554435729980398</v>
      </c>
      <c r="AJ230" s="23">
        <v>2.2346017360687198</v>
      </c>
      <c r="AK230" s="23">
        <v>65.805091857910099</v>
      </c>
      <c r="AL230" s="23">
        <v>3.4852545261382999</v>
      </c>
      <c r="AM230" s="23">
        <v>62.8328437805175</v>
      </c>
      <c r="AN230">
        <v>195.63333333327</v>
      </c>
      <c r="AO230">
        <v>41975.433333360001</v>
      </c>
      <c r="AP230">
        <v>21060.335454158299</v>
      </c>
      <c r="AQ230">
        <v>0</v>
      </c>
      <c r="AR230">
        <v>0</v>
      </c>
      <c r="AS230">
        <v>6.7767369999999998</v>
      </c>
    </row>
    <row r="231" spans="1:45" x14ac:dyDescent="0.3">
      <c r="A231" t="s">
        <v>446</v>
      </c>
      <c r="B231" s="6" t="s">
        <v>183</v>
      </c>
      <c r="C231">
        <v>0</v>
      </c>
      <c r="D231">
        <v>0</v>
      </c>
      <c r="E231">
        <v>79.440975859999995</v>
      </c>
      <c r="F231" s="6"/>
      <c r="G231" s="6"/>
      <c r="H231" s="6"/>
      <c r="I231" s="6"/>
      <c r="J231" s="6"/>
      <c r="K231" s="6"/>
      <c r="L231" s="6">
        <v>28.598755748905241</v>
      </c>
      <c r="M231" s="6">
        <v>41.1212205038766</v>
      </c>
      <c r="N231" s="6"/>
      <c r="O231">
        <v>3.2341793179512017E-2</v>
      </c>
      <c r="P231">
        <v>0.29861491918563843</v>
      </c>
      <c r="Q231" t="s">
        <v>278</v>
      </c>
      <c r="R231">
        <v>1.0625</v>
      </c>
      <c r="S231" s="6">
        <v>4950.4205939124604</v>
      </c>
      <c r="T231" s="6">
        <v>1463.9216951574549</v>
      </c>
      <c r="U231" s="6">
        <v>5356.617857121345</v>
      </c>
      <c r="V231">
        <v>6974.2918326285171</v>
      </c>
      <c r="W231">
        <v>4440.2740293809265</v>
      </c>
      <c r="X231">
        <v>731.86290428556083</v>
      </c>
      <c r="Y231">
        <v>2030.105033037267</v>
      </c>
      <c r="Z231">
        <v>0</v>
      </c>
      <c r="AA231">
        <v>472.67875155269297</v>
      </c>
      <c r="AB231">
        <v>4</v>
      </c>
      <c r="AC231" s="6">
        <v>49.543831091024558</v>
      </c>
      <c r="AD231" s="6">
        <v>28506</v>
      </c>
      <c r="AE231">
        <v>7764</v>
      </c>
      <c r="AF231">
        <v>9566</v>
      </c>
      <c r="AG231">
        <v>26704</v>
      </c>
      <c r="AH231" s="23">
        <v>72.975624084472599</v>
      </c>
      <c r="AI231" s="23">
        <v>64.554435729980398</v>
      </c>
      <c r="AJ231" s="23">
        <v>2.2346017360687198</v>
      </c>
      <c r="AK231" s="23">
        <v>65.805091857910099</v>
      </c>
      <c r="AL231" s="23">
        <v>3.4852545261382999</v>
      </c>
      <c r="AM231" s="23">
        <v>62.8328437805175</v>
      </c>
      <c r="AN231">
        <v>195.63333333327</v>
      </c>
      <c r="AO231">
        <v>41975.433333360001</v>
      </c>
      <c r="AP231">
        <v>21060.335454158299</v>
      </c>
      <c r="AQ231">
        <v>0</v>
      </c>
      <c r="AR231">
        <v>0</v>
      </c>
      <c r="AS231">
        <v>6.7767369999999998</v>
      </c>
    </row>
    <row r="232" spans="1:45" x14ac:dyDescent="0.3">
      <c r="A232" t="s">
        <v>447</v>
      </c>
      <c r="B232" s="6" t="s">
        <v>183</v>
      </c>
      <c r="C232" t="s">
        <v>179</v>
      </c>
      <c r="D232" t="s">
        <v>423</v>
      </c>
      <c r="E232">
        <v>137.55303470000001</v>
      </c>
      <c r="F232" s="6"/>
      <c r="G232" s="6"/>
      <c r="H232" s="6"/>
      <c r="I232" s="6"/>
      <c r="J232" s="6"/>
      <c r="K232" s="6"/>
      <c r="L232" s="6">
        <v>49.519088574713088</v>
      </c>
      <c r="M232" s="6">
        <v>85.893736404339194</v>
      </c>
      <c r="N232" s="6"/>
      <c r="O232">
        <v>3.2341793179512017E-2</v>
      </c>
      <c r="P232">
        <v>0.29688894748687739</v>
      </c>
      <c r="Q232" t="s">
        <v>278</v>
      </c>
      <c r="R232">
        <v>1.0625</v>
      </c>
      <c r="S232" s="6">
        <v>4889.727725263373</v>
      </c>
      <c r="T232" s="6">
        <v>1480.546490067657</v>
      </c>
      <c r="U232" s="6">
        <v>5302.617494609769</v>
      </c>
      <c r="V232">
        <v>7032.2245858098768</v>
      </c>
      <c r="W232">
        <v>4386.7106389284063</v>
      </c>
      <c r="X232">
        <v>769.66521692421861</v>
      </c>
      <c r="Y232">
        <v>2014.6859624217891</v>
      </c>
      <c r="Z232">
        <v>0</v>
      </c>
      <c r="AA232">
        <v>533.26919854253197</v>
      </c>
      <c r="AB232">
        <v>4</v>
      </c>
      <c r="AC232" s="6">
        <v>49.481363853311642</v>
      </c>
      <c r="AD232" s="6">
        <v>27608</v>
      </c>
      <c r="AE232">
        <v>7084</v>
      </c>
      <c r="AF232">
        <v>8718</v>
      </c>
      <c r="AG232">
        <v>25974</v>
      </c>
      <c r="AH232" s="23">
        <v>72.975624084472599</v>
      </c>
      <c r="AI232" s="23">
        <v>70.104591369628906</v>
      </c>
      <c r="AJ232" s="23">
        <v>1.4984048604965201</v>
      </c>
      <c r="AK232" s="23">
        <v>72.369941711425696</v>
      </c>
      <c r="AL232" s="23">
        <v>3.7637565135955802</v>
      </c>
      <c r="AM232" s="23">
        <v>69.255302429199205</v>
      </c>
      <c r="AN232">
        <v>195.63333333327</v>
      </c>
      <c r="AO232">
        <v>41975.433333360001</v>
      </c>
      <c r="AP232">
        <v>21060.335454158299</v>
      </c>
      <c r="AQ232">
        <v>0</v>
      </c>
      <c r="AR232">
        <v>0</v>
      </c>
      <c r="AS232">
        <v>6.7767369999999998</v>
      </c>
    </row>
    <row r="233" spans="1:45" x14ac:dyDescent="0.3">
      <c r="A233" t="s">
        <v>448</v>
      </c>
      <c r="B233" s="6" t="s">
        <v>183</v>
      </c>
      <c r="C233">
        <v>0</v>
      </c>
      <c r="D233">
        <v>0</v>
      </c>
      <c r="E233">
        <v>49.007173209999998</v>
      </c>
      <c r="F233" s="6"/>
      <c r="G233" s="6"/>
      <c r="H233" s="6"/>
      <c r="I233" s="6"/>
      <c r="J233" s="6"/>
      <c r="K233" s="6"/>
      <c r="L233" s="6">
        <v>17.642579638240861</v>
      </c>
      <c r="M233" s="6">
        <v>21.507869459944601</v>
      </c>
      <c r="N233" s="6"/>
      <c r="O233">
        <v>3.3795356750488281E-2</v>
      </c>
      <c r="P233">
        <v>0.29229822754859919</v>
      </c>
      <c r="Q233" t="s">
        <v>304</v>
      </c>
      <c r="R233">
        <v>1.0625</v>
      </c>
      <c r="S233" s="6">
        <v>4720.1831058004536</v>
      </c>
      <c r="T233" s="6">
        <v>3089.0221457587122</v>
      </c>
      <c r="U233" s="6">
        <v>5732.5974834379576</v>
      </c>
      <c r="V233">
        <v>7060.3174759978137</v>
      </c>
      <c r="W233">
        <v>3238.8899056473379</v>
      </c>
      <c r="X233">
        <v>96.240107253859222</v>
      </c>
      <c r="Y233">
        <v>492.07347792079048</v>
      </c>
      <c r="Z233">
        <v>0</v>
      </c>
      <c r="AA233">
        <v>1855.56795093752</v>
      </c>
      <c r="AB233">
        <v>4</v>
      </c>
      <c r="AC233" s="6">
        <v>51.997407898628687</v>
      </c>
      <c r="AD233" s="6">
        <v>23866</v>
      </c>
      <c r="AE233">
        <v>3711</v>
      </c>
      <c r="AF233">
        <v>4856</v>
      </c>
      <c r="AG233">
        <v>22721</v>
      </c>
      <c r="AH233" s="23">
        <v>68.531494140625</v>
      </c>
      <c r="AI233" s="23">
        <v>66.889480590820298</v>
      </c>
      <c r="AJ233" s="23">
        <v>1.42703068256378</v>
      </c>
      <c r="AK233" s="23">
        <v>69.371063232421804</v>
      </c>
      <c r="AL233" s="23">
        <v>3.90860795974731</v>
      </c>
      <c r="AM233" s="23">
        <v>66.247482299804602</v>
      </c>
      <c r="AN233">
        <v>195.63333333327</v>
      </c>
      <c r="AO233">
        <v>41975.433333360001</v>
      </c>
      <c r="AP233">
        <v>21060.335454158299</v>
      </c>
      <c r="AQ233">
        <v>0</v>
      </c>
      <c r="AR233">
        <v>0</v>
      </c>
      <c r="AS233">
        <v>14.050383</v>
      </c>
    </row>
    <row r="234" spans="1:45" x14ac:dyDescent="0.3">
      <c r="A234" t="s">
        <v>449</v>
      </c>
      <c r="B234" s="6" t="s">
        <v>183</v>
      </c>
      <c r="C234">
        <v>0</v>
      </c>
      <c r="D234">
        <v>0</v>
      </c>
      <c r="E234">
        <v>28.282466670000002</v>
      </c>
      <c r="F234" s="6"/>
      <c r="G234" s="6"/>
      <c r="H234" s="6"/>
      <c r="I234" s="6"/>
      <c r="J234" s="6"/>
      <c r="K234" s="6"/>
      <c r="L234" s="6">
        <v>10.181686861775811</v>
      </c>
      <c r="M234" s="6">
        <v>10.286716725465901</v>
      </c>
      <c r="N234" s="6"/>
      <c r="O234">
        <v>3.3795356750488281E-2</v>
      </c>
      <c r="P234">
        <v>0.29333138465881348</v>
      </c>
      <c r="Q234" t="s">
        <v>255</v>
      </c>
      <c r="R234">
        <v>1.0625</v>
      </c>
      <c r="S234" s="6">
        <v>4821.1554409301079</v>
      </c>
      <c r="T234" s="6">
        <v>2987.9298183687129</v>
      </c>
      <c r="U234" s="6">
        <v>5731.9237780242529</v>
      </c>
      <c r="V234">
        <v>7016.1172295076503</v>
      </c>
      <c r="W234">
        <v>3334.7343961088459</v>
      </c>
      <c r="X234">
        <v>199.0991765997824</v>
      </c>
      <c r="Y234">
        <v>553.26853796767091</v>
      </c>
      <c r="Z234">
        <v>0</v>
      </c>
      <c r="AA234">
        <v>1745.2723910043701</v>
      </c>
      <c r="AB234">
        <v>4</v>
      </c>
      <c r="AC234" s="6">
        <v>51.260405425660743</v>
      </c>
      <c r="AD234" s="6">
        <v>23767</v>
      </c>
      <c r="AE234">
        <v>3779</v>
      </c>
      <c r="AF234">
        <v>5046</v>
      </c>
      <c r="AG234">
        <v>22500</v>
      </c>
      <c r="AH234" s="23">
        <v>68.531494140625</v>
      </c>
      <c r="AI234" s="23">
        <v>66.889480590820298</v>
      </c>
      <c r="AJ234" s="23">
        <v>1.42703068256378</v>
      </c>
      <c r="AK234" s="23">
        <v>69.371063232421804</v>
      </c>
      <c r="AL234" s="23">
        <v>3.90860795974731</v>
      </c>
      <c r="AM234" s="23">
        <v>66.247482299804602</v>
      </c>
      <c r="AN234">
        <v>195.63333333327</v>
      </c>
      <c r="AO234">
        <v>41975.433333360001</v>
      </c>
      <c r="AP234">
        <v>21060.335454158299</v>
      </c>
      <c r="AQ234">
        <v>0</v>
      </c>
      <c r="AR234">
        <v>0</v>
      </c>
      <c r="AS234">
        <v>14.050383</v>
      </c>
    </row>
    <row r="235" spans="1:45" x14ac:dyDescent="0.3">
      <c r="A235" t="s">
        <v>450</v>
      </c>
      <c r="B235" s="6" t="s">
        <v>183</v>
      </c>
      <c r="C235">
        <v>0</v>
      </c>
      <c r="D235">
        <v>0</v>
      </c>
      <c r="E235">
        <v>34.722237509999999</v>
      </c>
      <c r="F235" s="6"/>
      <c r="G235" s="6"/>
      <c r="H235" s="6"/>
      <c r="I235" s="6"/>
      <c r="J235" s="6"/>
      <c r="K235" s="6"/>
      <c r="L235" s="6">
        <v>12.500005257725711</v>
      </c>
      <c r="M235" s="6">
        <v>13.545949430720601</v>
      </c>
      <c r="N235" s="6"/>
      <c r="O235">
        <v>3.3795356750488281E-2</v>
      </c>
      <c r="P235">
        <v>0.29229822754859919</v>
      </c>
      <c r="Q235" t="s">
        <v>304</v>
      </c>
      <c r="R235">
        <v>1.0625</v>
      </c>
      <c r="S235" s="6">
        <v>4697.1223693425318</v>
      </c>
      <c r="T235" s="6">
        <v>3125.9581269452792</v>
      </c>
      <c r="U235" s="6">
        <v>5748.9790404241176</v>
      </c>
      <c r="V235">
        <v>7059.0189486967602</v>
      </c>
      <c r="W235">
        <v>3218.8811924637639</v>
      </c>
      <c r="X235">
        <v>83.735774542405764</v>
      </c>
      <c r="Y235">
        <v>463.08035018463289</v>
      </c>
      <c r="Z235">
        <v>0</v>
      </c>
      <c r="AA235">
        <v>1885.72417983128</v>
      </c>
      <c r="AB235">
        <v>4</v>
      </c>
      <c r="AC235" s="6">
        <v>52.022937437946013</v>
      </c>
      <c r="AD235" s="6">
        <v>23801</v>
      </c>
      <c r="AE235">
        <v>3702</v>
      </c>
      <c r="AF235">
        <v>4846</v>
      </c>
      <c r="AG235">
        <v>22657</v>
      </c>
      <c r="AH235" s="23">
        <v>68.531494140625</v>
      </c>
      <c r="AI235" s="23">
        <v>66.889480590820298</v>
      </c>
      <c r="AJ235" s="23">
        <v>1.42703068256378</v>
      </c>
      <c r="AK235" s="23">
        <v>69.371063232421804</v>
      </c>
      <c r="AL235" s="23">
        <v>3.90860795974731</v>
      </c>
      <c r="AM235" s="23">
        <v>66.247482299804602</v>
      </c>
      <c r="AN235">
        <v>195.63333333327</v>
      </c>
      <c r="AO235">
        <v>41975.433333360001</v>
      </c>
      <c r="AP235">
        <v>21060.335454158299</v>
      </c>
      <c r="AQ235">
        <v>0</v>
      </c>
      <c r="AR235">
        <v>0</v>
      </c>
      <c r="AS235">
        <v>14.050383</v>
      </c>
    </row>
    <row r="236" spans="1:45" x14ac:dyDescent="0.3">
      <c r="A236" t="s">
        <v>451</v>
      </c>
      <c r="B236" s="6" t="s">
        <v>183</v>
      </c>
      <c r="C236" t="s">
        <v>179</v>
      </c>
      <c r="D236" t="s">
        <v>452</v>
      </c>
      <c r="E236">
        <v>129.74775399999999</v>
      </c>
      <c r="F236" s="6"/>
      <c r="G236" s="6"/>
      <c r="H236" s="6"/>
      <c r="I236" s="6"/>
      <c r="J236" s="6"/>
      <c r="K236" s="6"/>
      <c r="L236" s="6">
        <v>46.709188845343888</v>
      </c>
      <c r="M236" s="6">
        <v>79.418584159854404</v>
      </c>
      <c r="N236" s="6"/>
      <c r="O236">
        <v>3.3795356750488281E-2</v>
      </c>
      <c r="P236">
        <v>0.29229822754859919</v>
      </c>
      <c r="Q236" t="s">
        <v>255</v>
      </c>
      <c r="R236">
        <v>1.0625</v>
      </c>
      <c r="S236" s="6">
        <v>4728.7124627037201</v>
      </c>
      <c r="T236" s="6">
        <v>3063.728205626704</v>
      </c>
      <c r="U236" s="6">
        <v>5712.900913875983</v>
      </c>
      <c r="V236">
        <v>7070.7305799297183</v>
      </c>
      <c r="W236">
        <v>3244.8449659244329</v>
      </c>
      <c r="X236">
        <v>104.3858024941499</v>
      </c>
      <c r="Y236">
        <v>518.11354918978543</v>
      </c>
      <c r="Z236">
        <v>0</v>
      </c>
      <c r="AA236">
        <v>1840.3775352181899</v>
      </c>
      <c r="AB236">
        <v>4</v>
      </c>
      <c r="AC236" s="6">
        <v>52.106400998702682</v>
      </c>
      <c r="AD236" s="6">
        <v>23892</v>
      </c>
      <c r="AE236">
        <v>3714</v>
      </c>
      <c r="AF236">
        <v>4855</v>
      </c>
      <c r="AG236">
        <v>22751</v>
      </c>
      <c r="AH236" s="23">
        <v>68.531494140625</v>
      </c>
      <c r="AI236" s="23">
        <v>66.889480590820298</v>
      </c>
      <c r="AJ236" s="23">
        <v>1.42703068256378</v>
      </c>
      <c r="AK236" s="23">
        <v>69.371063232421804</v>
      </c>
      <c r="AL236" s="23">
        <v>3.90860795974731</v>
      </c>
      <c r="AM236" s="23">
        <v>66.247482299804602</v>
      </c>
      <c r="AN236">
        <v>195.63333333327</v>
      </c>
      <c r="AO236">
        <v>41975.433333360001</v>
      </c>
      <c r="AP236">
        <v>21060.335454158299</v>
      </c>
      <c r="AQ236">
        <v>0</v>
      </c>
      <c r="AR236">
        <v>0</v>
      </c>
      <c r="AS236">
        <v>14.050383</v>
      </c>
    </row>
    <row r="237" spans="1:45" x14ac:dyDescent="0.3">
      <c r="A237" t="s">
        <v>453</v>
      </c>
      <c r="B237" s="6" t="s">
        <v>183</v>
      </c>
      <c r="C237">
        <v>0</v>
      </c>
      <c r="D237">
        <v>0</v>
      </c>
      <c r="E237">
        <v>159.0983943</v>
      </c>
      <c r="F237" s="6"/>
      <c r="G237" s="6"/>
      <c r="H237" s="6"/>
      <c r="I237" s="6"/>
      <c r="J237" s="6"/>
      <c r="K237" s="6"/>
      <c r="L237" s="6">
        <v>57.275427691563962</v>
      </c>
      <c r="M237" s="6">
        <v>104.412179995812</v>
      </c>
      <c r="N237" s="6"/>
      <c r="O237">
        <v>3.397977352142334E-2</v>
      </c>
      <c r="P237">
        <v>0.28975436091423029</v>
      </c>
      <c r="Q237" t="s">
        <v>304</v>
      </c>
      <c r="R237">
        <v>1.0625</v>
      </c>
      <c r="S237" s="6">
        <v>4549.5168064515028</v>
      </c>
      <c r="T237" s="6">
        <v>3164.2747731131149</v>
      </c>
      <c r="U237" s="6">
        <v>5619.2167021710866</v>
      </c>
      <c r="V237">
        <v>7220.3781744730431</v>
      </c>
      <c r="W237">
        <v>3064.2834571935441</v>
      </c>
      <c r="X237">
        <v>82.627338001889115</v>
      </c>
      <c r="Y237">
        <v>560.60722478159698</v>
      </c>
      <c r="Z237">
        <v>0</v>
      </c>
      <c r="AA237">
        <v>2007.02679747877</v>
      </c>
      <c r="AB237">
        <v>4</v>
      </c>
      <c r="AC237" s="6">
        <v>54.045888241978609</v>
      </c>
      <c r="AD237" s="6">
        <v>22749</v>
      </c>
      <c r="AE237">
        <v>2816</v>
      </c>
      <c r="AF237">
        <v>3797</v>
      </c>
      <c r="AG237">
        <v>21768</v>
      </c>
      <c r="AH237" s="23">
        <v>80.095870971679602</v>
      </c>
      <c r="AI237" s="23">
        <v>66.889480590820298</v>
      </c>
      <c r="AJ237" s="23">
        <v>1.42703068256378</v>
      </c>
      <c r="AK237" s="23">
        <v>69.371063232421804</v>
      </c>
      <c r="AL237" s="23">
        <v>3.90860795974731</v>
      </c>
      <c r="AM237" s="23">
        <v>66.247482299804602</v>
      </c>
      <c r="AN237">
        <v>195.63333333327</v>
      </c>
      <c r="AO237">
        <v>41975.433333360001</v>
      </c>
      <c r="AP237">
        <v>21060.335454158299</v>
      </c>
      <c r="AQ237">
        <v>0</v>
      </c>
      <c r="AR237">
        <v>0</v>
      </c>
      <c r="AS237">
        <v>14.050383</v>
      </c>
    </row>
    <row r="238" spans="1:45" x14ac:dyDescent="0.3">
      <c r="A238" t="s">
        <v>454</v>
      </c>
      <c r="B238" s="6" t="s">
        <v>183</v>
      </c>
      <c r="C238">
        <v>0</v>
      </c>
      <c r="D238">
        <v>0</v>
      </c>
      <c r="E238">
        <v>77.677216240000007</v>
      </c>
      <c r="F238" s="6"/>
      <c r="G238" s="6"/>
      <c r="H238" s="6"/>
      <c r="I238" s="6"/>
      <c r="J238" s="6"/>
      <c r="K238" s="6"/>
      <c r="L238" s="6">
        <v>27.963797846641391</v>
      </c>
      <c r="M238" s="6">
        <v>39.900937525447603</v>
      </c>
      <c r="N238" s="6"/>
      <c r="O238">
        <v>3.3674824982881553E-2</v>
      </c>
      <c r="P238">
        <v>0.29316973686218262</v>
      </c>
      <c r="Q238" t="s">
        <v>304</v>
      </c>
      <c r="R238">
        <v>1.0625</v>
      </c>
      <c r="S238" s="6">
        <v>4764.8166289554956</v>
      </c>
      <c r="T238" s="6">
        <v>3150.034186822832</v>
      </c>
      <c r="U238" s="6">
        <v>5851.9108419884287</v>
      </c>
      <c r="V238">
        <v>6954.6757430724847</v>
      </c>
      <c r="W238">
        <v>3294.860542794941</v>
      </c>
      <c r="X238">
        <v>186.78920139726361</v>
      </c>
      <c r="Y238">
        <v>384.98681100528808</v>
      </c>
      <c r="Z238">
        <v>0</v>
      </c>
      <c r="AA238">
        <v>1844.4694809028499</v>
      </c>
      <c r="AB238">
        <v>4</v>
      </c>
      <c r="AC238" s="6">
        <v>50.686313664126928</v>
      </c>
      <c r="AD238" s="6">
        <v>23901</v>
      </c>
      <c r="AE238">
        <v>3802</v>
      </c>
      <c r="AF238">
        <v>5043</v>
      </c>
      <c r="AG238">
        <v>22660</v>
      </c>
      <c r="AH238" s="23">
        <v>68.531494140625</v>
      </c>
      <c r="AI238" s="23">
        <v>66.889480590820298</v>
      </c>
      <c r="AJ238" s="23">
        <v>1.42703068256378</v>
      </c>
      <c r="AK238" s="23">
        <v>69.371063232421804</v>
      </c>
      <c r="AL238" s="23">
        <v>3.90860795974731</v>
      </c>
      <c r="AM238" s="23">
        <v>66.247482299804602</v>
      </c>
      <c r="AN238">
        <v>195.63333333327</v>
      </c>
      <c r="AO238">
        <v>41975.433333360001</v>
      </c>
      <c r="AP238">
        <v>21060.335454158299</v>
      </c>
      <c r="AQ238">
        <v>0</v>
      </c>
      <c r="AR238">
        <v>0</v>
      </c>
      <c r="AS238">
        <v>14.050383</v>
      </c>
    </row>
    <row r="239" spans="1:45" x14ac:dyDescent="0.3">
      <c r="A239" t="s">
        <v>455</v>
      </c>
      <c r="B239" s="6" t="s">
        <v>183</v>
      </c>
      <c r="C239">
        <v>0</v>
      </c>
      <c r="D239">
        <v>0</v>
      </c>
      <c r="E239">
        <v>261.0730294</v>
      </c>
      <c r="F239" s="6"/>
      <c r="G239" s="6"/>
      <c r="H239" s="6"/>
      <c r="I239" s="6"/>
      <c r="J239" s="6"/>
      <c r="K239" s="6"/>
      <c r="L239" s="6">
        <v>93.986283352458841</v>
      </c>
      <c r="M239" s="6">
        <v>202.92971611402399</v>
      </c>
      <c r="N239" s="6"/>
      <c r="O239">
        <v>3.3674824982881553E-2</v>
      </c>
      <c r="P239">
        <v>0.2944180965423584</v>
      </c>
      <c r="Q239" t="s">
        <v>304</v>
      </c>
      <c r="R239">
        <v>1.0625</v>
      </c>
      <c r="S239" s="6">
        <v>4917.7359523442074</v>
      </c>
      <c r="T239" s="6">
        <v>3081.4018185312912</v>
      </c>
      <c r="U239" s="6">
        <v>5940.5895414139113</v>
      </c>
      <c r="V239">
        <v>6822.787323950869</v>
      </c>
      <c r="W239">
        <v>3449.206306934359</v>
      </c>
      <c r="X239">
        <v>327.60202495040551</v>
      </c>
      <c r="Y239">
        <v>413.31208340949968</v>
      </c>
      <c r="Z239">
        <v>0</v>
      </c>
      <c r="AA239">
        <v>1704.9710823335699</v>
      </c>
      <c r="AB239">
        <v>4</v>
      </c>
      <c r="AC239" s="6">
        <v>48.751811502893787</v>
      </c>
      <c r="AD239" s="6">
        <v>26453</v>
      </c>
      <c r="AE239">
        <v>6632</v>
      </c>
      <c r="AF239">
        <v>7508</v>
      </c>
      <c r="AG239">
        <v>25577</v>
      </c>
      <c r="AH239" s="23">
        <v>68.531494140625</v>
      </c>
      <c r="AI239" s="23">
        <v>66.889480590820298</v>
      </c>
      <c r="AJ239" s="23">
        <v>1.42703068256378</v>
      </c>
      <c r="AK239" s="23">
        <v>69.371063232421804</v>
      </c>
      <c r="AL239" s="23">
        <v>3.90860795974731</v>
      </c>
      <c r="AM239" s="23">
        <v>66.247482299804602</v>
      </c>
      <c r="AN239">
        <v>195.63333333327</v>
      </c>
      <c r="AO239">
        <v>41975.433333360001</v>
      </c>
      <c r="AP239">
        <v>21060.335454158299</v>
      </c>
      <c r="AQ239">
        <v>0</v>
      </c>
      <c r="AR239">
        <v>0</v>
      </c>
      <c r="AS239">
        <v>14.050383</v>
      </c>
    </row>
    <row r="240" spans="1:45" x14ac:dyDescent="0.3">
      <c r="A240" t="s">
        <v>456</v>
      </c>
      <c r="B240" s="6" t="s">
        <v>183</v>
      </c>
      <c r="C240">
        <v>0</v>
      </c>
      <c r="D240">
        <v>0</v>
      </c>
      <c r="E240">
        <v>151.67598150000001</v>
      </c>
      <c r="F240" s="6"/>
      <c r="G240" s="6"/>
      <c r="H240" s="6"/>
      <c r="I240" s="6"/>
      <c r="J240" s="6"/>
      <c r="K240" s="6"/>
      <c r="L240" s="6">
        <v>54.603359326422208</v>
      </c>
      <c r="M240" s="6">
        <v>97.929211768387006</v>
      </c>
      <c r="N240" s="6"/>
      <c r="O240">
        <v>3.3795356750488281E-2</v>
      </c>
      <c r="P240">
        <v>0.2944180965423584</v>
      </c>
      <c r="Q240" t="s">
        <v>255</v>
      </c>
      <c r="R240">
        <v>1.0625</v>
      </c>
      <c r="S240" s="6">
        <v>4846.5343383858626</v>
      </c>
      <c r="T240" s="6">
        <v>3049.2260094353792</v>
      </c>
      <c r="U240" s="6">
        <v>5829.7771917724704</v>
      </c>
      <c r="V240">
        <v>6933.8117211838126</v>
      </c>
      <c r="W240">
        <v>3369.3038543651219</v>
      </c>
      <c r="X240">
        <v>229.7024273094554</v>
      </c>
      <c r="Y240">
        <v>466.49862727217658</v>
      </c>
      <c r="Z240">
        <v>0</v>
      </c>
      <c r="AA240">
        <v>1747.3243318197301</v>
      </c>
      <c r="AB240">
        <v>4</v>
      </c>
      <c r="AC240" s="6">
        <v>50.213149965364543</v>
      </c>
      <c r="AD240" s="6">
        <v>24591</v>
      </c>
      <c r="AE240">
        <v>4480</v>
      </c>
      <c r="AF240">
        <v>5723</v>
      </c>
      <c r="AG240">
        <v>23348</v>
      </c>
      <c r="AH240" s="23">
        <v>68.531494140625</v>
      </c>
      <c r="AI240" s="23">
        <v>66.889480590820298</v>
      </c>
      <c r="AJ240" s="23">
        <v>1.42703068256378</v>
      </c>
      <c r="AK240" s="23">
        <v>69.371063232421804</v>
      </c>
      <c r="AL240" s="23">
        <v>3.90860795974731</v>
      </c>
      <c r="AM240" s="23">
        <v>66.247482299804602</v>
      </c>
      <c r="AN240">
        <v>195.63333333327</v>
      </c>
      <c r="AO240">
        <v>41975.433333360001</v>
      </c>
      <c r="AP240">
        <v>21060.335454158299</v>
      </c>
      <c r="AQ240">
        <v>0</v>
      </c>
      <c r="AR240">
        <v>0</v>
      </c>
      <c r="AS240">
        <v>14.050383</v>
      </c>
    </row>
    <row r="241" spans="1:45" x14ac:dyDescent="0.3">
      <c r="A241" t="s">
        <v>457</v>
      </c>
      <c r="B241" s="6" t="s">
        <v>183</v>
      </c>
      <c r="C241" t="s">
        <v>179</v>
      </c>
      <c r="D241" t="s">
        <v>458</v>
      </c>
      <c r="E241">
        <v>52.85103608</v>
      </c>
      <c r="F241" s="6"/>
      <c r="G241" s="6"/>
      <c r="H241" s="6"/>
      <c r="I241" s="6"/>
      <c r="J241" s="6"/>
      <c r="K241" s="6"/>
      <c r="L241" s="6">
        <v>19.02637037563138</v>
      </c>
      <c r="M241" s="6">
        <v>23.801093699812299</v>
      </c>
      <c r="N241" s="6"/>
      <c r="O241">
        <v>3.3795896917581558E-2</v>
      </c>
      <c r="P241">
        <v>0.28701719641685491</v>
      </c>
      <c r="Q241" t="s">
        <v>304</v>
      </c>
      <c r="R241">
        <v>1.0625</v>
      </c>
      <c r="S241" s="6">
        <v>3994.598545916971</v>
      </c>
      <c r="T241" s="6">
        <v>3955.7603867755051</v>
      </c>
      <c r="U241" s="6">
        <v>6092.1605628247644</v>
      </c>
      <c r="V241">
        <v>7211.0552221995094</v>
      </c>
      <c r="W241">
        <v>2636.3386984711451</v>
      </c>
      <c r="X241">
        <v>910.37062671636329</v>
      </c>
      <c r="Y241">
        <v>788.88210448816085</v>
      </c>
      <c r="Z241">
        <v>0</v>
      </c>
      <c r="AA241">
        <v>2794.1623686543999</v>
      </c>
      <c r="AB241">
        <v>4</v>
      </c>
      <c r="AC241" s="6">
        <v>56.670885735145788</v>
      </c>
      <c r="AD241" s="6">
        <v>21045</v>
      </c>
      <c r="AE241">
        <v>2127</v>
      </c>
      <c r="AF241">
        <v>2350</v>
      </c>
      <c r="AG241">
        <v>20822</v>
      </c>
      <c r="AH241" s="23">
        <v>79.5914306640625</v>
      </c>
      <c r="AI241" s="23">
        <v>71.461845397949205</v>
      </c>
      <c r="AJ241" s="23">
        <v>1.2856425046920701</v>
      </c>
      <c r="AK241" s="23">
        <v>75.053627014160099</v>
      </c>
      <c r="AL241" s="23">
        <v>4.8774180412292401</v>
      </c>
      <c r="AM241" s="23">
        <v>71.083053588867102</v>
      </c>
      <c r="AN241">
        <v>88.500000000029999</v>
      </c>
      <c r="AO241">
        <v>18086.366666670001</v>
      </c>
      <c r="AP241">
        <v>9059.6447707080006</v>
      </c>
      <c r="AQ241">
        <v>0</v>
      </c>
      <c r="AR241">
        <v>0</v>
      </c>
      <c r="AS241">
        <v>14.050383</v>
      </c>
    </row>
    <row r="242" spans="1:45" x14ac:dyDescent="0.3">
      <c r="A242" t="s">
        <v>459</v>
      </c>
      <c r="B242" s="6" t="s">
        <v>183</v>
      </c>
      <c r="C242">
        <v>0</v>
      </c>
      <c r="D242">
        <v>0</v>
      </c>
      <c r="E242">
        <v>22.111415910000002</v>
      </c>
      <c r="F242" s="6"/>
      <c r="G242" s="6"/>
      <c r="H242" s="6"/>
      <c r="I242" s="6"/>
      <c r="J242" s="6"/>
      <c r="K242" s="6"/>
      <c r="L242" s="6">
        <v>7.9601085665635756</v>
      </c>
      <c r="M242" s="6">
        <v>7.3934655008277996</v>
      </c>
      <c r="N242" s="6"/>
      <c r="O242">
        <v>3.378685936331749E-2</v>
      </c>
      <c r="P242">
        <v>0.29063445329666138</v>
      </c>
      <c r="Q242" t="s">
        <v>304</v>
      </c>
      <c r="R242">
        <v>1.0625</v>
      </c>
      <c r="S242" s="6">
        <v>4606.2707108618124</v>
      </c>
      <c r="T242" s="6">
        <v>3302.0683737340401</v>
      </c>
      <c r="U242" s="6">
        <v>5847.7905383594707</v>
      </c>
      <c r="V242">
        <v>7032.1339226264172</v>
      </c>
      <c r="W242">
        <v>3145.701954837004</v>
      </c>
      <c r="X242">
        <v>147.29099216651929</v>
      </c>
      <c r="Y242">
        <v>328.79535190181338</v>
      </c>
      <c r="Z242">
        <v>0</v>
      </c>
      <c r="AA242">
        <v>2017.55752510916</v>
      </c>
      <c r="AB242">
        <v>4</v>
      </c>
      <c r="AC242" s="6">
        <v>51.855879996517302</v>
      </c>
      <c r="AD242" s="6">
        <v>24049</v>
      </c>
      <c r="AE242">
        <v>3684</v>
      </c>
      <c r="AF242">
        <v>4879</v>
      </c>
      <c r="AG242">
        <v>22854</v>
      </c>
      <c r="AH242" s="23">
        <v>68.531494140625</v>
      </c>
      <c r="AI242" s="23">
        <v>66.889480590820298</v>
      </c>
      <c r="AJ242" s="23">
        <v>1.42703068256378</v>
      </c>
      <c r="AK242" s="23">
        <v>69.371063232421804</v>
      </c>
      <c r="AL242" s="23">
        <v>3.90860795974731</v>
      </c>
      <c r="AM242" s="23">
        <v>66.247482299804602</v>
      </c>
      <c r="AN242">
        <v>195.63333333327</v>
      </c>
      <c r="AO242">
        <v>41975.433333360001</v>
      </c>
      <c r="AP242">
        <v>21060.335454158299</v>
      </c>
      <c r="AQ242">
        <v>0</v>
      </c>
      <c r="AR242">
        <v>0</v>
      </c>
      <c r="AS242">
        <v>14.050383</v>
      </c>
    </row>
    <row r="243" spans="1:45" x14ac:dyDescent="0.3">
      <c r="A243" t="s">
        <v>460</v>
      </c>
      <c r="B243" s="6" t="s">
        <v>178</v>
      </c>
      <c r="C243" t="s">
        <v>179</v>
      </c>
      <c r="D243" t="s">
        <v>438</v>
      </c>
      <c r="E243">
        <v>147.08122420000001</v>
      </c>
      <c r="F243" s="6">
        <v>1.25</v>
      </c>
      <c r="G243" s="6">
        <v>1</v>
      </c>
      <c r="H243" s="6">
        <v>1.5</v>
      </c>
      <c r="I243" s="6">
        <v>1.22</v>
      </c>
      <c r="J243" s="6">
        <v>0.99</v>
      </c>
      <c r="K243" s="6">
        <v>2.25</v>
      </c>
      <c r="L243" s="6">
        <v>53.33</v>
      </c>
      <c r="M243" s="6">
        <v>87.194549999999893</v>
      </c>
      <c r="N243" s="6">
        <v>0.5</v>
      </c>
      <c r="O243">
        <v>3.3738486468791962E-2</v>
      </c>
      <c r="P243">
        <v>0.29975065588951111</v>
      </c>
      <c r="Q243" t="s">
        <v>273</v>
      </c>
      <c r="R243">
        <v>1.0625</v>
      </c>
      <c r="S243" s="6">
        <v>5502.4390623354511</v>
      </c>
      <c r="T243" s="6">
        <v>4169.6906937982822</v>
      </c>
      <c r="U243" s="6">
        <v>5161.4711507832126</v>
      </c>
      <c r="V243">
        <v>5630.414346233576</v>
      </c>
      <c r="W243">
        <v>4217.952542015144</v>
      </c>
      <c r="X243">
        <v>291.69665819850042</v>
      </c>
      <c r="Y243">
        <v>1193.167647256251</v>
      </c>
      <c r="Z243">
        <v>0</v>
      </c>
      <c r="AA243">
        <v>1786.75569403347</v>
      </c>
      <c r="AB243">
        <v>4</v>
      </c>
      <c r="AC243" s="6">
        <v>39.957618292168718</v>
      </c>
      <c r="AD243" s="6">
        <v>52115</v>
      </c>
      <c r="AE243">
        <v>47021</v>
      </c>
      <c r="AF243">
        <v>34118</v>
      </c>
      <c r="AG243">
        <v>65018</v>
      </c>
      <c r="AH243" s="23">
        <v>60.219154357910099</v>
      </c>
      <c r="AI243" s="23">
        <v>49.3362617492675</v>
      </c>
      <c r="AJ243" s="23">
        <v>3.2325687408447199</v>
      </c>
      <c r="AK243" s="23">
        <v>50.154468536376903</v>
      </c>
      <c r="AL243" s="23">
        <v>4.0507774353027299</v>
      </c>
      <c r="AM243" s="23">
        <v>46.524196624755803</v>
      </c>
      <c r="AN243">
        <v>195.63333333327</v>
      </c>
      <c r="AO243">
        <v>41975.433333360001</v>
      </c>
      <c r="AP243">
        <v>21060.335454158299</v>
      </c>
      <c r="AQ243">
        <v>0</v>
      </c>
      <c r="AR243">
        <v>0</v>
      </c>
      <c r="AS243">
        <v>12.599992</v>
      </c>
    </row>
    <row r="244" spans="1:45" x14ac:dyDescent="0.3">
      <c r="A244" t="s">
        <v>461</v>
      </c>
      <c r="B244" s="6" t="s">
        <v>178</v>
      </c>
      <c r="C244" t="s">
        <v>179</v>
      </c>
      <c r="D244" t="s">
        <v>438</v>
      </c>
      <c r="E244">
        <v>236.7321474</v>
      </c>
      <c r="F244" s="6">
        <v>1.5</v>
      </c>
      <c r="G244" s="6">
        <v>1</v>
      </c>
      <c r="H244" s="6">
        <v>1.5</v>
      </c>
      <c r="I244" s="6">
        <v>1.19</v>
      </c>
      <c r="J244" s="6">
        <v>1.1000000000000001</v>
      </c>
      <c r="K244" s="6">
        <v>2.25</v>
      </c>
      <c r="L244" s="6">
        <v>53.33</v>
      </c>
      <c r="M244" s="6">
        <v>87.194549999999893</v>
      </c>
      <c r="N244" s="6">
        <v>0.5</v>
      </c>
      <c r="O244">
        <v>3.3738486468791962E-2</v>
      </c>
      <c r="P244">
        <v>0.29975065588951111</v>
      </c>
      <c r="Q244" t="s">
        <v>273</v>
      </c>
      <c r="R244">
        <v>1.0625</v>
      </c>
      <c r="S244" s="6">
        <v>5520.1374494090014</v>
      </c>
      <c r="T244" s="6">
        <v>4219.5746963639258</v>
      </c>
      <c r="U244" s="6">
        <v>5130.3616391426121</v>
      </c>
      <c r="V244">
        <v>5593.3378627181037</v>
      </c>
      <c r="W244">
        <v>4244.1999119932398</v>
      </c>
      <c r="X244">
        <v>238.1225165173758</v>
      </c>
      <c r="Y244">
        <v>1241.599967262257</v>
      </c>
      <c r="Z244">
        <v>0</v>
      </c>
      <c r="AA244">
        <v>1811.8925594846901</v>
      </c>
      <c r="AB244">
        <v>4</v>
      </c>
      <c r="AC244" s="6">
        <v>39.850769852285531</v>
      </c>
      <c r="AD244" s="6">
        <v>53886</v>
      </c>
      <c r="AE244">
        <v>49454</v>
      </c>
      <c r="AF244">
        <v>35774</v>
      </c>
      <c r="AG244">
        <v>67566</v>
      </c>
      <c r="AH244" s="23">
        <v>60.219154357910099</v>
      </c>
      <c r="AI244" s="23">
        <v>49.3362617492675</v>
      </c>
      <c r="AJ244" s="23">
        <v>3.2325687408447199</v>
      </c>
      <c r="AK244" s="23">
        <v>50.154468536376903</v>
      </c>
      <c r="AL244" s="23">
        <v>4.0507774353027299</v>
      </c>
      <c r="AM244" s="23">
        <v>46.524196624755803</v>
      </c>
      <c r="AN244">
        <v>195.63333333327</v>
      </c>
      <c r="AO244">
        <v>41975.433333360001</v>
      </c>
      <c r="AP244">
        <v>21060.335454158299</v>
      </c>
      <c r="AQ244">
        <v>0</v>
      </c>
      <c r="AR244">
        <v>0</v>
      </c>
      <c r="AS244">
        <v>12.599992</v>
      </c>
    </row>
    <row r="245" spans="1:45" x14ac:dyDescent="0.3">
      <c r="A245" t="s">
        <v>462</v>
      </c>
      <c r="B245" s="6" t="s">
        <v>178</v>
      </c>
      <c r="C245" t="s">
        <v>179</v>
      </c>
      <c r="D245" t="s">
        <v>272</v>
      </c>
      <c r="E245">
        <v>187.71358050000001</v>
      </c>
      <c r="F245" s="6">
        <v>1.5</v>
      </c>
      <c r="G245" s="6">
        <v>1</v>
      </c>
      <c r="H245" s="6">
        <v>2.25</v>
      </c>
      <c r="I245" s="6">
        <v>1.22</v>
      </c>
      <c r="J245" s="6">
        <v>1.06</v>
      </c>
      <c r="K245" s="6">
        <v>2</v>
      </c>
      <c r="L245" s="6">
        <v>31.33</v>
      </c>
      <c r="M245" s="6">
        <v>51.224550000000001</v>
      </c>
      <c r="N245" s="6">
        <v>1</v>
      </c>
      <c r="O245">
        <v>3.2829970121383667E-2</v>
      </c>
      <c r="P245">
        <v>0.30096697807312012</v>
      </c>
      <c r="Q245" t="s">
        <v>273</v>
      </c>
      <c r="R245">
        <v>1.0625</v>
      </c>
      <c r="S245" s="6">
        <v>5652.4213193438964</v>
      </c>
      <c r="T245" s="6">
        <v>4548.8939100439411</v>
      </c>
      <c r="U245" s="6">
        <v>4921.6297639702834</v>
      </c>
      <c r="V245">
        <v>5345.7104613157944</v>
      </c>
      <c r="W245">
        <v>4433.4357020919406</v>
      </c>
      <c r="X245">
        <v>118.0634364767518</v>
      </c>
      <c r="Y245">
        <v>1571.014343720072</v>
      </c>
      <c r="Z245">
        <v>0</v>
      </c>
      <c r="AA245">
        <v>2002.2508873199799</v>
      </c>
      <c r="AB245">
        <v>4</v>
      </c>
      <c r="AC245" s="6">
        <v>38.719657676516519</v>
      </c>
      <c r="AD245" s="6">
        <v>59493</v>
      </c>
      <c r="AE245">
        <v>59513</v>
      </c>
      <c r="AF245">
        <v>41771</v>
      </c>
      <c r="AG245">
        <v>77235</v>
      </c>
      <c r="AH245" s="23">
        <v>59.6990356445312</v>
      </c>
      <c r="AI245" s="23">
        <v>48.053215026855398</v>
      </c>
      <c r="AJ245" s="23">
        <v>5.4741697311401296</v>
      </c>
      <c r="AK245" s="23">
        <v>47.102085113525298</v>
      </c>
      <c r="AL245" s="23">
        <v>4.5230388641357404</v>
      </c>
      <c r="AM245" s="23">
        <v>42.885997772216797</v>
      </c>
      <c r="AN245">
        <v>195.63333333327</v>
      </c>
      <c r="AO245">
        <v>41975.433333360001</v>
      </c>
      <c r="AP245">
        <v>21060.335454158299</v>
      </c>
      <c r="AQ245">
        <v>0</v>
      </c>
      <c r="AR245">
        <v>0</v>
      </c>
      <c r="AS245">
        <v>12.599992</v>
      </c>
    </row>
    <row r="246" spans="1:45" x14ac:dyDescent="0.3">
      <c r="A246" t="s">
        <v>463</v>
      </c>
      <c r="B246" s="6" t="s">
        <v>183</v>
      </c>
      <c r="C246" t="s">
        <v>179</v>
      </c>
      <c r="D246">
        <v>0</v>
      </c>
      <c r="E246">
        <v>445.11608480000001</v>
      </c>
      <c r="F246" s="6"/>
      <c r="G246" s="6"/>
      <c r="H246" s="6"/>
      <c r="I246" s="6"/>
      <c r="J246" s="6"/>
      <c r="K246" s="6"/>
      <c r="L246" s="6">
        <v>160.24178582763301</v>
      </c>
      <c r="M246" s="6">
        <v>415.17643895417302</v>
      </c>
      <c r="N246" s="6"/>
      <c r="O246">
        <v>3.4108329564332962E-2</v>
      </c>
      <c r="P246">
        <v>0.26470223069190979</v>
      </c>
      <c r="Q246" t="s">
        <v>246</v>
      </c>
      <c r="R246">
        <v>4.0625</v>
      </c>
      <c r="S246" s="6">
        <v>2598.8833031705949</v>
      </c>
      <c r="T246" s="6">
        <v>2430.209800858066</v>
      </c>
      <c r="U246" s="6">
        <v>5053.3694195302123</v>
      </c>
      <c r="V246">
        <v>8757.3970349442134</v>
      </c>
      <c r="W246">
        <v>1113.660608795436</v>
      </c>
      <c r="X246">
        <v>668.41576444737063</v>
      </c>
      <c r="Y246">
        <v>2200.3227968559199</v>
      </c>
      <c r="Z246">
        <v>0</v>
      </c>
      <c r="AA246">
        <v>3861.9916955336798</v>
      </c>
      <c r="AB246">
        <v>4</v>
      </c>
      <c r="AC246" s="6">
        <v>90.996636611505124</v>
      </c>
      <c r="AD246" s="6">
        <v>18460</v>
      </c>
      <c r="AE246">
        <v>1793</v>
      </c>
      <c r="AF246">
        <v>484</v>
      </c>
      <c r="AG246">
        <v>19769</v>
      </c>
      <c r="AH246" s="23">
        <v>106.84603881835901</v>
      </c>
      <c r="AI246" s="23">
        <v>104.08683013916</v>
      </c>
      <c r="AJ246" s="23">
        <v>1.4007221460342401</v>
      </c>
      <c r="AK246" s="23">
        <v>109.48657989501901</v>
      </c>
      <c r="AL246" s="23">
        <v>6.8004674911498997</v>
      </c>
      <c r="AM246" s="23">
        <v>103.67144775390599</v>
      </c>
      <c r="AN246">
        <v>88.500000000029999</v>
      </c>
      <c r="AO246">
        <v>18086.366666670001</v>
      </c>
      <c r="AP246">
        <v>9059.6447707080006</v>
      </c>
      <c r="AQ246">
        <v>0</v>
      </c>
      <c r="AR246">
        <v>2.4500000000000002</v>
      </c>
      <c r="AS246">
        <v>14.050383</v>
      </c>
    </row>
    <row r="247" spans="1:45" x14ac:dyDescent="0.3">
      <c r="A247" t="s">
        <v>464</v>
      </c>
      <c r="B247" s="6" t="s">
        <v>183</v>
      </c>
      <c r="C247" t="s">
        <v>179</v>
      </c>
      <c r="D247">
        <v>0</v>
      </c>
      <c r="E247">
        <v>72.648834980000004</v>
      </c>
      <c r="F247" s="6"/>
      <c r="G247" s="6"/>
      <c r="H247" s="6"/>
      <c r="I247" s="6"/>
      <c r="J247" s="6"/>
      <c r="K247" s="6"/>
      <c r="L247" s="6">
        <v>26.153580596018578</v>
      </c>
      <c r="M247" s="6">
        <v>36.474268530055902</v>
      </c>
      <c r="N247" s="6"/>
      <c r="O247">
        <v>3.4108329564332962E-2</v>
      </c>
      <c r="P247">
        <v>0.26470223069190979</v>
      </c>
      <c r="Q247" t="s">
        <v>246</v>
      </c>
      <c r="R247">
        <v>4.0625</v>
      </c>
      <c r="S247" s="6">
        <v>2588.634857454183</v>
      </c>
      <c r="T247" s="6">
        <v>2412.7814154958819</v>
      </c>
      <c r="U247" s="6">
        <v>5029.5291883988239</v>
      </c>
      <c r="V247">
        <v>8781.2636396135131</v>
      </c>
      <c r="W247">
        <v>1098.5546513174099</v>
      </c>
      <c r="X247">
        <v>643.32935031844852</v>
      </c>
      <c r="Y247">
        <v>2218.0993324499991</v>
      </c>
      <c r="Z247">
        <v>0</v>
      </c>
      <c r="AA247">
        <v>3867.26721688616</v>
      </c>
      <c r="AB247">
        <v>4</v>
      </c>
      <c r="AC247" s="6">
        <v>91.288207910367532</v>
      </c>
      <c r="AD247" s="6">
        <v>18497</v>
      </c>
      <c r="AE247">
        <v>1809</v>
      </c>
      <c r="AF247">
        <v>485</v>
      </c>
      <c r="AG247">
        <v>19821</v>
      </c>
      <c r="AH247" s="23">
        <v>106.84603881835901</v>
      </c>
      <c r="AI247" s="23">
        <v>103.069854736328</v>
      </c>
      <c r="AJ247" s="23">
        <v>1.5588461160659699</v>
      </c>
      <c r="AK247" s="23">
        <v>109.651565551757</v>
      </c>
      <c r="AL247" s="23">
        <v>8.1405553817749006</v>
      </c>
      <c r="AM247" s="23">
        <v>102.29920959472599</v>
      </c>
      <c r="AN247">
        <v>88.500000000029999</v>
      </c>
      <c r="AO247">
        <v>18086.366666670001</v>
      </c>
      <c r="AP247">
        <v>9059.6447707080006</v>
      </c>
      <c r="AQ247">
        <v>0</v>
      </c>
      <c r="AR247">
        <v>2.4500000000000002</v>
      </c>
      <c r="AS247">
        <v>14.050383</v>
      </c>
    </row>
    <row r="248" spans="1:45" x14ac:dyDescent="0.3">
      <c r="A248" t="s">
        <v>465</v>
      </c>
      <c r="B248" s="6" t="s">
        <v>183</v>
      </c>
      <c r="C248" t="s">
        <v>179</v>
      </c>
      <c r="D248">
        <v>0</v>
      </c>
      <c r="E248">
        <v>144.41041999999999</v>
      </c>
      <c r="F248" s="6"/>
      <c r="G248" s="6"/>
      <c r="H248" s="6"/>
      <c r="I248" s="6"/>
      <c r="J248" s="6"/>
      <c r="K248" s="6"/>
      <c r="L248" s="6">
        <v>51.987756560593837</v>
      </c>
      <c r="M248" s="6">
        <v>91.687369901215305</v>
      </c>
      <c r="N248" s="6"/>
      <c r="O248">
        <v>3.4108329564332962E-2</v>
      </c>
      <c r="P248">
        <v>0.26746737957000732</v>
      </c>
      <c r="Q248" t="s">
        <v>246</v>
      </c>
      <c r="R248">
        <v>4.0625</v>
      </c>
      <c r="S248" s="6">
        <v>2610.02807941023</v>
      </c>
      <c r="T248" s="6">
        <v>2432.0016693052321</v>
      </c>
      <c r="U248" s="6">
        <v>5026.5990407874824</v>
      </c>
      <c r="V248">
        <v>8768.1409233831819</v>
      </c>
      <c r="W248">
        <v>1118.8414388863141</v>
      </c>
      <c r="X248">
        <v>643.95091187714536</v>
      </c>
      <c r="Y248">
        <v>2199.1948835449898</v>
      </c>
      <c r="Z248">
        <v>0</v>
      </c>
      <c r="AA248">
        <v>3845.6785518013398</v>
      </c>
      <c r="AB248">
        <v>4</v>
      </c>
      <c r="AC248" s="6">
        <v>90.711078644208271</v>
      </c>
      <c r="AD248" s="6">
        <v>18458</v>
      </c>
      <c r="AE248">
        <v>1805</v>
      </c>
      <c r="AF248">
        <v>485</v>
      </c>
      <c r="AG248">
        <v>19778</v>
      </c>
      <c r="AH248" s="23">
        <v>106.84603881835901</v>
      </c>
      <c r="AI248" s="23">
        <v>103.069854736328</v>
      </c>
      <c r="AJ248" s="23">
        <v>1.5588461160659699</v>
      </c>
      <c r="AK248" s="23">
        <v>109.651565551757</v>
      </c>
      <c r="AL248" s="23">
        <v>8.1405553817749006</v>
      </c>
      <c r="AM248" s="23">
        <v>102.29920959472599</v>
      </c>
      <c r="AN248">
        <v>88.500000000029999</v>
      </c>
      <c r="AO248">
        <v>18086.366666670001</v>
      </c>
      <c r="AP248">
        <v>9059.6447707080006</v>
      </c>
      <c r="AQ248">
        <v>0</v>
      </c>
      <c r="AR248">
        <v>2.4500000000000002</v>
      </c>
      <c r="AS248">
        <v>14.050383</v>
      </c>
    </row>
    <row r="249" spans="1:45" x14ac:dyDescent="0.3">
      <c r="A249" t="s">
        <v>466</v>
      </c>
      <c r="B249" s="6" t="s">
        <v>178</v>
      </c>
      <c r="C249" t="s">
        <v>179</v>
      </c>
      <c r="D249" t="s">
        <v>272</v>
      </c>
      <c r="E249">
        <v>125.85038299999999</v>
      </c>
      <c r="F249" s="6">
        <v>1</v>
      </c>
      <c r="G249" s="6">
        <v>1</v>
      </c>
      <c r="H249" s="6">
        <v>2</v>
      </c>
      <c r="I249" s="6">
        <v>1.23</v>
      </c>
      <c r="J249" s="6">
        <v>1.08</v>
      </c>
      <c r="K249" s="6">
        <v>2</v>
      </c>
      <c r="L249" s="6">
        <v>41.33</v>
      </c>
      <c r="M249" s="6">
        <v>67.574550000000002</v>
      </c>
      <c r="N249" s="6">
        <v>0.75</v>
      </c>
      <c r="O249">
        <v>3.2829970121383667E-2</v>
      </c>
      <c r="P249">
        <v>0.30053159594535828</v>
      </c>
      <c r="Q249" t="s">
        <v>273</v>
      </c>
      <c r="R249">
        <v>1.0625</v>
      </c>
      <c r="S249" s="6">
        <v>5678.47599473425</v>
      </c>
      <c r="T249" s="6">
        <v>4617.7621958841219</v>
      </c>
      <c r="U249" s="6">
        <v>4881.9517291471893</v>
      </c>
      <c r="V249">
        <v>5297.7690724341801</v>
      </c>
      <c r="W249">
        <v>4471.5633157570464</v>
      </c>
      <c r="X249">
        <v>186.85900621708819</v>
      </c>
      <c r="Y249">
        <v>1638.353318967175</v>
      </c>
      <c r="Z249">
        <v>0</v>
      </c>
      <c r="AA249">
        <v>2049.23676282938</v>
      </c>
      <c r="AB249">
        <v>4</v>
      </c>
      <c r="AC249" s="6">
        <v>38.415875211612871</v>
      </c>
      <c r="AD249" s="6">
        <v>62777</v>
      </c>
      <c r="AE249">
        <v>65146</v>
      </c>
      <c r="AF249">
        <v>45417</v>
      </c>
      <c r="AG249">
        <v>82506</v>
      </c>
      <c r="AH249" s="23">
        <v>59.6990356445312</v>
      </c>
      <c r="AI249" s="23">
        <v>48.053215026855398</v>
      </c>
      <c r="AJ249" s="23">
        <v>5.4741697311401296</v>
      </c>
      <c r="AK249" s="23">
        <v>47.102085113525298</v>
      </c>
      <c r="AL249" s="23">
        <v>4.5230388641357404</v>
      </c>
      <c r="AM249" s="23">
        <v>42.885997772216797</v>
      </c>
      <c r="AN249">
        <v>195.63333333327</v>
      </c>
      <c r="AO249">
        <v>41975.433333360001</v>
      </c>
      <c r="AP249">
        <v>21060.335454158299</v>
      </c>
      <c r="AQ249">
        <v>0</v>
      </c>
      <c r="AR249">
        <v>0</v>
      </c>
      <c r="AS249">
        <v>12.599992</v>
      </c>
    </row>
    <row r="250" spans="1:45" x14ac:dyDescent="0.3">
      <c r="A250" t="s">
        <v>467</v>
      </c>
      <c r="B250" s="6" t="s">
        <v>183</v>
      </c>
      <c r="C250">
        <v>0</v>
      </c>
      <c r="D250">
        <v>0</v>
      </c>
      <c r="E250">
        <v>23.361070609999999</v>
      </c>
      <c r="F250" s="6"/>
      <c r="G250" s="6"/>
      <c r="H250" s="6"/>
      <c r="I250" s="6"/>
      <c r="J250" s="6"/>
      <c r="K250" s="6"/>
      <c r="L250" s="6">
        <v>8.4099876654893162</v>
      </c>
      <c r="M250" s="6">
        <v>7.9594484325664299</v>
      </c>
      <c r="N250" s="6"/>
      <c r="O250">
        <v>3.3187184482812881E-2</v>
      </c>
      <c r="P250">
        <v>0.29665684700012213</v>
      </c>
      <c r="Q250" t="s">
        <v>304</v>
      </c>
      <c r="R250">
        <v>1.0625</v>
      </c>
      <c r="S250" s="6">
        <v>5064.0566086872204</v>
      </c>
      <c r="T250" s="6">
        <v>3214.4819388982141</v>
      </c>
      <c r="U250" s="6">
        <v>5981.0110055285077</v>
      </c>
      <c r="V250">
        <v>6562.9092910226536</v>
      </c>
      <c r="W250">
        <v>3621.2041697843911</v>
      </c>
      <c r="X250">
        <v>578.84397997678582</v>
      </c>
      <c r="Y250">
        <v>363.62098691966281</v>
      </c>
      <c r="Z250">
        <v>0</v>
      </c>
      <c r="AA250">
        <v>1642.6070882602901</v>
      </c>
      <c r="AB250">
        <v>4</v>
      </c>
      <c r="AC250" s="6">
        <v>46.20176444412305</v>
      </c>
      <c r="AD250" s="6">
        <v>29228</v>
      </c>
      <c r="AE250">
        <v>9898</v>
      </c>
      <c r="AF250">
        <v>10104</v>
      </c>
      <c r="AG250">
        <v>29022</v>
      </c>
      <c r="AH250" s="23">
        <v>66.120895385742102</v>
      </c>
      <c r="AI250" s="23">
        <v>59.006725311279297</v>
      </c>
      <c r="AJ250" s="23">
        <v>1.6852054595947199</v>
      </c>
      <c r="AK250" s="23">
        <v>61.067226409912102</v>
      </c>
      <c r="AL250" s="23">
        <v>3.74570608139038</v>
      </c>
      <c r="AM250" s="23">
        <v>57.965835571288999</v>
      </c>
      <c r="AN250">
        <v>195.63333333327</v>
      </c>
      <c r="AO250">
        <v>41975.433333360001</v>
      </c>
      <c r="AP250">
        <v>21060.335454158299</v>
      </c>
      <c r="AQ250">
        <v>0</v>
      </c>
      <c r="AR250">
        <v>0</v>
      </c>
      <c r="AS250">
        <v>14.050383</v>
      </c>
    </row>
    <row r="251" spans="1:45" x14ac:dyDescent="0.3">
      <c r="A251" t="s">
        <v>468</v>
      </c>
      <c r="B251" s="6" t="s">
        <v>183</v>
      </c>
      <c r="C251">
        <v>0</v>
      </c>
      <c r="D251">
        <v>0</v>
      </c>
      <c r="E251">
        <v>21.18820302</v>
      </c>
      <c r="F251" s="6"/>
      <c r="G251" s="6"/>
      <c r="H251" s="6"/>
      <c r="I251" s="6"/>
      <c r="J251" s="6"/>
      <c r="K251" s="6"/>
      <c r="L251" s="6">
        <v>7.6277531753852958</v>
      </c>
      <c r="M251" s="6">
        <v>6.9822693898533501</v>
      </c>
      <c r="N251" s="6"/>
      <c r="O251">
        <v>3.3187184482812881E-2</v>
      </c>
      <c r="P251">
        <v>0.29665684700012213</v>
      </c>
      <c r="Q251" t="s">
        <v>304</v>
      </c>
      <c r="R251">
        <v>1.0625</v>
      </c>
      <c r="S251" s="6">
        <v>5093.3410628623233</v>
      </c>
      <c r="T251" s="6">
        <v>3247.0159650051878</v>
      </c>
      <c r="U251" s="6">
        <v>5931.8160730548798</v>
      </c>
      <c r="V251">
        <v>6509.9039585105693</v>
      </c>
      <c r="W251">
        <v>3656.3095712951999</v>
      </c>
      <c r="X251">
        <v>632.94034098358748</v>
      </c>
      <c r="Y251">
        <v>375.92228738546862</v>
      </c>
      <c r="Z251">
        <v>0</v>
      </c>
      <c r="AA251">
        <v>1632.58077109854</v>
      </c>
      <c r="AB251">
        <v>4</v>
      </c>
      <c r="AC251" s="6">
        <v>45.974465586492101</v>
      </c>
      <c r="AD251" s="6">
        <v>30470</v>
      </c>
      <c r="AE251">
        <v>12039</v>
      </c>
      <c r="AF251">
        <v>11490</v>
      </c>
      <c r="AG251">
        <v>31019</v>
      </c>
      <c r="AH251" s="23">
        <v>66.120895385742102</v>
      </c>
      <c r="AI251" s="23">
        <v>59.006725311279297</v>
      </c>
      <c r="AJ251" s="23">
        <v>1.6852054595947199</v>
      </c>
      <c r="AK251" s="23">
        <v>61.067226409912102</v>
      </c>
      <c r="AL251" s="23">
        <v>3.74570608139038</v>
      </c>
      <c r="AM251" s="23">
        <v>57.965835571288999</v>
      </c>
      <c r="AN251">
        <v>195.63333333327</v>
      </c>
      <c r="AO251">
        <v>41975.433333360001</v>
      </c>
      <c r="AP251">
        <v>21060.335454158299</v>
      </c>
      <c r="AQ251">
        <v>0</v>
      </c>
      <c r="AR251">
        <v>0</v>
      </c>
      <c r="AS251">
        <v>14.050383</v>
      </c>
    </row>
    <row r="252" spans="1:45" x14ac:dyDescent="0.3">
      <c r="A252" t="s">
        <v>469</v>
      </c>
      <c r="B252" s="6" t="s">
        <v>183</v>
      </c>
      <c r="C252">
        <v>0</v>
      </c>
      <c r="D252">
        <v>0</v>
      </c>
      <c r="E252">
        <v>190.63641580000001</v>
      </c>
      <c r="F252" s="6"/>
      <c r="G252" s="6"/>
      <c r="H252" s="6"/>
      <c r="I252" s="6"/>
      <c r="J252" s="6"/>
      <c r="K252" s="6"/>
      <c r="L252" s="6">
        <v>68.629108641296625</v>
      </c>
      <c r="M252" s="6">
        <v>133.08475356549701</v>
      </c>
      <c r="N252" s="6"/>
      <c r="O252">
        <v>3.1179729849100109E-2</v>
      </c>
      <c r="P252">
        <v>0.30367618799209589</v>
      </c>
      <c r="Q252" t="s">
        <v>273</v>
      </c>
      <c r="R252">
        <v>1.0625</v>
      </c>
      <c r="S252" s="6">
        <v>5634.4415986550084</v>
      </c>
      <c r="T252" s="6">
        <v>1266.095315067407</v>
      </c>
      <c r="U252" s="6">
        <v>5474.3432331031108</v>
      </c>
      <c r="V252">
        <v>6365.3926715948273</v>
      </c>
      <c r="W252">
        <v>5185.0984487044407</v>
      </c>
      <c r="X252">
        <v>497.16188684737722</v>
      </c>
      <c r="Y252">
        <v>2512.284245634256</v>
      </c>
      <c r="Z252">
        <v>0</v>
      </c>
      <c r="AA252">
        <v>0</v>
      </c>
      <c r="AB252">
        <v>4</v>
      </c>
      <c r="AC252" s="6">
        <v>64.516026922941563</v>
      </c>
      <c r="AD252" s="6">
        <v>42271</v>
      </c>
      <c r="AE252">
        <v>28548</v>
      </c>
      <c r="AF252">
        <v>23690</v>
      </c>
      <c r="AG252">
        <v>47129</v>
      </c>
      <c r="AH252" s="23">
        <v>72.975624084472599</v>
      </c>
      <c r="AI252" s="23">
        <v>57.430732727050703</v>
      </c>
      <c r="AJ252" s="23">
        <v>5.3271431922912598</v>
      </c>
      <c r="AK252" s="23">
        <v>55.297378540038999</v>
      </c>
      <c r="AL252" s="23">
        <v>3.1937897205352699</v>
      </c>
      <c r="AM252" s="23">
        <v>52.392147064208899</v>
      </c>
      <c r="AN252">
        <v>195.63333333327</v>
      </c>
      <c r="AO252">
        <v>41975.433333360001</v>
      </c>
      <c r="AP252">
        <v>21060.335454158299</v>
      </c>
      <c r="AQ252">
        <v>0</v>
      </c>
      <c r="AR252">
        <v>0</v>
      </c>
      <c r="AS252">
        <v>6.7767369999999998</v>
      </c>
    </row>
    <row r="253" spans="1:45" x14ac:dyDescent="0.3">
      <c r="A253" t="s">
        <v>470</v>
      </c>
      <c r="B253" s="6" t="s">
        <v>183</v>
      </c>
      <c r="C253">
        <v>0</v>
      </c>
      <c r="D253">
        <v>0</v>
      </c>
      <c r="E253">
        <v>141.67218940000001</v>
      </c>
      <c r="F253" s="6"/>
      <c r="G253" s="6"/>
      <c r="H253" s="6"/>
      <c r="I253" s="6"/>
      <c r="J253" s="6"/>
      <c r="K253" s="6"/>
      <c r="L253" s="6">
        <v>51.001989717183747</v>
      </c>
      <c r="M253" s="6">
        <v>89.362370040371303</v>
      </c>
      <c r="N253" s="6"/>
      <c r="O253">
        <v>3.0747069045901299E-2</v>
      </c>
      <c r="P253">
        <v>0.30267924070358282</v>
      </c>
      <c r="Q253" t="s">
        <v>273</v>
      </c>
      <c r="R253">
        <v>1.0625</v>
      </c>
      <c r="S253" s="6">
        <v>5486.948511866919</v>
      </c>
      <c r="T253" s="6">
        <v>1091.644412401479</v>
      </c>
      <c r="U253" s="6">
        <v>5631.8805824546407</v>
      </c>
      <c r="V253">
        <v>6537.4929520996566</v>
      </c>
      <c r="W253">
        <v>5145.7086985317655</v>
      </c>
      <c r="X253">
        <v>303.54356100630912</v>
      </c>
      <c r="Y253">
        <v>2580.577743006917</v>
      </c>
      <c r="Z253">
        <v>0</v>
      </c>
      <c r="AA253">
        <v>108.384759625336</v>
      </c>
      <c r="AB253">
        <v>4</v>
      </c>
      <c r="AC253" s="6">
        <v>59.312820757821413</v>
      </c>
      <c r="AD253" s="6">
        <v>39463</v>
      </c>
      <c r="AE253">
        <v>24127</v>
      </c>
      <c r="AF253">
        <v>20918</v>
      </c>
      <c r="AG253">
        <v>42672</v>
      </c>
      <c r="AH253" s="23">
        <v>72.975624084472599</v>
      </c>
      <c r="AI253" s="23">
        <v>61.316047668457003</v>
      </c>
      <c r="AJ253" s="23">
        <v>3.8924424648284899</v>
      </c>
      <c r="AK253" s="23">
        <v>60.996021270751903</v>
      </c>
      <c r="AL253" s="23">
        <v>3.5724184513092001</v>
      </c>
      <c r="AM253" s="23">
        <v>57.831813812255803</v>
      </c>
      <c r="AN253">
        <v>195.63333333327</v>
      </c>
      <c r="AO253">
        <v>41975.433333360001</v>
      </c>
      <c r="AP253">
        <v>21060.335454158299</v>
      </c>
      <c r="AQ253">
        <v>0</v>
      </c>
      <c r="AR253">
        <v>0</v>
      </c>
      <c r="AS253">
        <v>6.7767369999999998</v>
      </c>
    </row>
    <row r="254" spans="1:45" x14ac:dyDescent="0.3">
      <c r="A254" t="s">
        <v>471</v>
      </c>
      <c r="B254" s="6" t="s">
        <v>183</v>
      </c>
      <c r="C254">
        <v>0</v>
      </c>
      <c r="D254">
        <v>0</v>
      </c>
      <c r="E254">
        <v>122.9589513</v>
      </c>
      <c r="F254" s="6"/>
      <c r="G254" s="6"/>
      <c r="H254" s="6"/>
      <c r="I254" s="6"/>
      <c r="J254" s="6"/>
      <c r="K254" s="6"/>
      <c r="L254" s="6">
        <v>44.265224452419197</v>
      </c>
      <c r="M254" s="6">
        <v>73.893685138977006</v>
      </c>
      <c r="N254" s="6"/>
      <c r="O254">
        <v>3.0747069045901299E-2</v>
      </c>
      <c r="P254">
        <v>0.30367618799209589</v>
      </c>
      <c r="Q254" t="s">
        <v>273</v>
      </c>
      <c r="R254">
        <v>1.0625</v>
      </c>
      <c r="S254" s="6">
        <v>5506.8844086857462</v>
      </c>
      <c r="T254" s="6">
        <v>1107.9958671586869</v>
      </c>
      <c r="U254" s="6">
        <v>5611.1114743301096</v>
      </c>
      <c r="V254">
        <v>6515.8147761535256</v>
      </c>
      <c r="W254">
        <v>5155.3509731588574</v>
      </c>
      <c r="X254">
        <v>324.66592747742749</v>
      </c>
      <c r="Y254">
        <v>2577.7001385950698</v>
      </c>
      <c r="Z254">
        <v>0</v>
      </c>
      <c r="AA254">
        <v>87.633496161411998</v>
      </c>
      <c r="AB254">
        <v>4</v>
      </c>
      <c r="AC254" s="6">
        <v>60.13698974714368</v>
      </c>
      <c r="AD254" s="6">
        <v>39463</v>
      </c>
      <c r="AE254">
        <v>24127</v>
      </c>
      <c r="AF254">
        <v>20918</v>
      </c>
      <c r="AG254">
        <v>42672</v>
      </c>
      <c r="AH254" s="23">
        <v>72.975624084472599</v>
      </c>
      <c r="AI254" s="23">
        <v>61.316047668457003</v>
      </c>
      <c r="AJ254" s="23">
        <v>3.8924424648284899</v>
      </c>
      <c r="AK254" s="23">
        <v>60.996021270751903</v>
      </c>
      <c r="AL254" s="23">
        <v>3.5724184513092001</v>
      </c>
      <c r="AM254" s="23">
        <v>57.831813812255803</v>
      </c>
      <c r="AN254">
        <v>195.63333333327</v>
      </c>
      <c r="AO254">
        <v>41975.433333360001</v>
      </c>
      <c r="AP254">
        <v>21060.335454158299</v>
      </c>
      <c r="AQ254">
        <v>0</v>
      </c>
      <c r="AR254">
        <v>0</v>
      </c>
      <c r="AS254">
        <v>6.7767369999999998</v>
      </c>
    </row>
    <row r="255" spans="1:45" x14ac:dyDescent="0.3">
      <c r="A255" t="s">
        <v>472</v>
      </c>
      <c r="B255" s="6" t="s">
        <v>183</v>
      </c>
      <c r="C255" t="s">
        <v>179</v>
      </c>
      <c r="D255" t="s">
        <v>473</v>
      </c>
      <c r="E255">
        <v>396.86269590000001</v>
      </c>
      <c r="F255" s="6"/>
      <c r="G255" s="6"/>
      <c r="H255" s="6"/>
      <c r="I255" s="6"/>
      <c r="J255" s="6"/>
      <c r="K255" s="6"/>
      <c r="L255" s="6">
        <v>142.87056719589049</v>
      </c>
      <c r="M255" s="6">
        <v>355.93586715005</v>
      </c>
      <c r="N255" s="6"/>
      <c r="O255">
        <v>3.0639501288533211E-2</v>
      </c>
      <c r="P255">
        <v>0.30520802736282349</v>
      </c>
      <c r="Q255" t="s">
        <v>273</v>
      </c>
      <c r="R255">
        <v>2.0625</v>
      </c>
      <c r="S255" s="6">
        <v>5693.4625559770593</v>
      </c>
      <c r="T255" s="6">
        <v>1085.8953043061799</v>
      </c>
      <c r="U255" s="6">
        <v>5438.0060436186723</v>
      </c>
      <c r="V255">
        <v>6364.3119836694777</v>
      </c>
      <c r="W255">
        <v>5376.1348525738586</v>
      </c>
      <c r="X255">
        <v>429.8498030026372</v>
      </c>
      <c r="Y255">
        <v>2755.8578473146208</v>
      </c>
      <c r="Z255">
        <v>0</v>
      </c>
      <c r="AA255">
        <v>49.550422142100302</v>
      </c>
      <c r="AB255">
        <v>4</v>
      </c>
      <c r="AC255" s="6">
        <v>68.416243050742139</v>
      </c>
      <c r="AD255" s="6">
        <v>45979</v>
      </c>
      <c r="AE255">
        <v>34106</v>
      </c>
      <c r="AF255">
        <v>27169</v>
      </c>
      <c r="AG255">
        <v>52916</v>
      </c>
      <c r="AH255" s="23">
        <v>88.1112060546875</v>
      </c>
      <c r="AI255" s="23">
        <v>61.316047668457003</v>
      </c>
      <c r="AJ255" s="23">
        <v>3.8924424648284899</v>
      </c>
      <c r="AK255" s="23">
        <v>60.996021270751903</v>
      </c>
      <c r="AL255" s="23">
        <v>3.5724184513092001</v>
      </c>
      <c r="AM255" s="23">
        <v>57.831813812255803</v>
      </c>
      <c r="AN255">
        <v>195.63333333327</v>
      </c>
      <c r="AO255">
        <v>41975.433333360001</v>
      </c>
      <c r="AP255">
        <v>21060.335454158299</v>
      </c>
      <c r="AQ255">
        <v>0</v>
      </c>
      <c r="AR255">
        <v>2.6</v>
      </c>
      <c r="AS255">
        <v>6.7767369999999998</v>
      </c>
    </row>
    <row r="256" spans="1:45" x14ac:dyDescent="0.3">
      <c r="A256" t="s">
        <v>474</v>
      </c>
      <c r="B256" s="6" t="s">
        <v>178</v>
      </c>
      <c r="C256" t="s">
        <v>179</v>
      </c>
      <c r="D256" t="s">
        <v>272</v>
      </c>
      <c r="E256">
        <v>326.51101840000001</v>
      </c>
      <c r="F256" s="6">
        <v>1</v>
      </c>
      <c r="G256" s="6">
        <v>1</v>
      </c>
      <c r="H256" s="6">
        <v>1.75</v>
      </c>
      <c r="I256" s="6">
        <v>1.19</v>
      </c>
      <c r="J256" s="6">
        <v>1.0900000000000001</v>
      </c>
      <c r="K256" s="6">
        <v>2</v>
      </c>
      <c r="L256" s="6">
        <v>38.67</v>
      </c>
      <c r="M256" s="6">
        <v>63.225450000000002</v>
      </c>
      <c r="N256" s="6">
        <v>0.25</v>
      </c>
      <c r="O256">
        <v>3.0639501288533211E-2</v>
      </c>
      <c r="P256">
        <v>0.3056185245513916</v>
      </c>
      <c r="Q256" t="s">
        <v>273</v>
      </c>
      <c r="R256">
        <v>2.0625</v>
      </c>
      <c r="S256" s="6">
        <v>5676.1357389518344</v>
      </c>
      <c r="T256" s="6">
        <v>949.53865293888998</v>
      </c>
      <c r="U256" s="6">
        <v>5474.5988979201029</v>
      </c>
      <c r="V256">
        <v>6421.7602086973347</v>
      </c>
      <c r="W256">
        <v>5452.6543786348957</v>
      </c>
      <c r="X256">
        <v>377.6419934924171</v>
      </c>
      <c r="Y256">
        <v>2888.7968801733109</v>
      </c>
      <c r="Z256">
        <v>0</v>
      </c>
      <c r="AA256">
        <v>175.10636834670899</v>
      </c>
      <c r="AB256">
        <v>4</v>
      </c>
      <c r="AC256" s="6">
        <v>66.151575617725086</v>
      </c>
      <c r="AD256" s="6">
        <v>43437</v>
      </c>
      <c r="AE256">
        <v>30498</v>
      </c>
      <c r="AF256">
        <v>24792</v>
      </c>
      <c r="AG256">
        <v>49143</v>
      </c>
      <c r="AH256" s="23">
        <v>88.1112060546875</v>
      </c>
      <c r="AI256" s="23">
        <v>61.088859558105398</v>
      </c>
      <c r="AJ256" s="23">
        <v>7.3156633377075098</v>
      </c>
      <c r="AK256" s="23">
        <v>57.716304779052699</v>
      </c>
      <c r="AL256" s="23">
        <v>3.9431085586547798</v>
      </c>
      <c r="AM256" s="23">
        <v>54.112663269042898</v>
      </c>
      <c r="AN256">
        <v>195.63333333327</v>
      </c>
      <c r="AO256">
        <v>41975.433333360001</v>
      </c>
      <c r="AP256">
        <v>21060.335454158299</v>
      </c>
      <c r="AQ256">
        <v>0</v>
      </c>
      <c r="AR256">
        <v>2.6</v>
      </c>
      <c r="AS256">
        <v>6.7767369999999998</v>
      </c>
    </row>
    <row r="257" spans="1:45" x14ac:dyDescent="0.3">
      <c r="A257" t="s">
        <v>475</v>
      </c>
      <c r="B257" s="6" t="s">
        <v>183</v>
      </c>
      <c r="C257" t="s">
        <v>179</v>
      </c>
      <c r="D257" t="s">
        <v>473</v>
      </c>
      <c r="E257">
        <v>349.9007603</v>
      </c>
      <c r="F257" s="6"/>
      <c r="G257" s="6"/>
      <c r="H257" s="6"/>
      <c r="I257" s="6"/>
      <c r="J257" s="6"/>
      <c r="K257" s="6"/>
      <c r="L257" s="6">
        <v>125.9642730877362</v>
      </c>
      <c r="M257" s="6">
        <v>300.59860209540898</v>
      </c>
      <c r="N257" s="6"/>
      <c r="O257">
        <v>3.0639501288533211E-2</v>
      </c>
      <c r="P257">
        <v>0.30441024899482733</v>
      </c>
      <c r="Q257" t="s">
        <v>273</v>
      </c>
      <c r="R257">
        <v>2.0625</v>
      </c>
      <c r="S257" s="6">
        <v>5705.7870288244076</v>
      </c>
      <c r="T257" s="6">
        <v>1016.0167026032919</v>
      </c>
      <c r="U257" s="6">
        <v>5437.0265610595088</v>
      </c>
      <c r="V257">
        <v>6376.5951683768226</v>
      </c>
      <c r="W257">
        <v>5440.634684023622</v>
      </c>
      <c r="X257">
        <v>414.91380116727578</v>
      </c>
      <c r="Y257">
        <v>2844.9927768869038</v>
      </c>
      <c r="Z257">
        <v>0</v>
      </c>
      <c r="AA257">
        <v>110.07271822303601</v>
      </c>
      <c r="AB257">
        <v>4</v>
      </c>
      <c r="AC257" s="6">
        <v>68.333053880240499</v>
      </c>
      <c r="AD257" s="6">
        <v>45996</v>
      </c>
      <c r="AE257">
        <v>34101</v>
      </c>
      <c r="AF257">
        <v>27185</v>
      </c>
      <c r="AG257">
        <v>52912</v>
      </c>
      <c r="AH257" s="23">
        <v>88.1112060546875</v>
      </c>
      <c r="AI257" s="23">
        <v>61.088859558105398</v>
      </c>
      <c r="AJ257" s="23">
        <v>7.3156633377075098</v>
      </c>
      <c r="AK257" s="23">
        <v>57.716304779052699</v>
      </c>
      <c r="AL257" s="23">
        <v>3.9431085586547798</v>
      </c>
      <c r="AM257" s="23">
        <v>54.112663269042898</v>
      </c>
      <c r="AN257">
        <v>195.63333333327</v>
      </c>
      <c r="AO257">
        <v>41975.433333360001</v>
      </c>
      <c r="AP257">
        <v>21060.335454158299</v>
      </c>
      <c r="AQ257">
        <v>0</v>
      </c>
      <c r="AR257">
        <v>2.6</v>
      </c>
      <c r="AS257">
        <v>6.7767369999999998</v>
      </c>
    </row>
    <row r="258" spans="1:45" x14ac:dyDescent="0.3">
      <c r="A258" t="s">
        <v>476</v>
      </c>
      <c r="B258" s="6" t="s">
        <v>178</v>
      </c>
      <c r="C258" t="s">
        <v>179</v>
      </c>
      <c r="D258" t="s">
        <v>477</v>
      </c>
      <c r="E258">
        <v>155.73658019999999</v>
      </c>
      <c r="F258" s="6">
        <v>1.25</v>
      </c>
      <c r="G258" s="6">
        <v>1</v>
      </c>
      <c r="H258" s="6">
        <v>1.75</v>
      </c>
      <c r="I258" s="6">
        <v>2.02</v>
      </c>
      <c r="J258" s="6">
        <v>1.17</v>
      </c>
      <c r="K258" s="6">
        <v>2.5</v>
      </c>
      <c r="L258" s="6">
        <v>32.33</v>
      </c>
      <c r="M258" s="6">
        <v>52.859549999999999</v>
      </c>
      <c r="N258" s="6">
        <v>1.25</v>
      </c>
      <c r="O258">
        <v>3.0639501288533211E-2</v>
      </c>
      <c r="P258">
        <v>0.3056185245513916</v>
      </c>
      <c r="Q258" t="s">
        <v>273</v>
      </c>
      <c r="R258">
        <v>2.0625</v>
      </c>
      <c r="S258" s="6">
        <v>5729.0536028573351</v>
      </c>
      <c r="T258" s="6">
        <v>1029.4034223871649</v>
      </c>
      <c r="U258" s="6">
        <v>5413.9537408297901</v>
      </c>
      <c r="V258">
        <v>6354.190025411478</v>
      </c>
      <c r="W258">
        <v>5459.3387444994196</v>
      </c>
      <c r="X258">
        <v>437.77219745204923</v>
      </c>
      <c r="Y258">
        <v>2854.2394986214799</v>
      </c>
      <c r="Z258">
        <v>0</v>
      </c>
      <c r="AA258">
        <v>94.773836842863005</v>
      </c>
      <c r="AB258">
        <v>4</v>
      </c>
      <c r="AC258" s="6">
        <v>69.447670313522096</v>
      </c>
      <c r="AD258" s="6">
        <v>46160</v>
      </c>
      <c r="AE258">
        <v>34118</v>
      </c>
      <c r="AF258">
        <v>27280</v>
      </c>
      <c r="AG258">
        <v>52998</v>
      </c>
      <c r="AH258" s="23">
        <v>88.1112060546875</v>
      </c>
      <c r="AI258" s="23">
        <v>61.088859558105398</v>
      </c>
      <c r="AJ258" s="23">
        <v>7.3156633377075098</v>
      </c>
      <c r="AK258" s="23">
        <v>57.716304779052699</v>
      </c>
      <c r="AL258" s="23">
        <v>3.9431085586547798</v>
      </c>
      <c r="AM258" s="23">
        <v>54.112663269042898</v>
      </c>
      <c r="AN258">
        <v>195.63333333327</v>
      </c>
      <c r="AO258">
        <v>41975.433333360001</v>
      </c>
      <c r="AP258">
        <v>21060.335454158299</v>
      </c>
      <c r="AQ258">
        <v>0</v>
      </c>
      <c r="AR258">
        <v>2.6</v>
      </c>
      <c r="AS258">
        <v>6.7767369999999998</v>
      </c>
    </row>
    <row r="259" spans="1:45" x14ac:dyDescent="0.3">
      <c r="A259" t="s">
        <v>478</v>
      </c>
      <c r="B259" s="6" t="s">
        <v>183</v>
      </c>
      <c r="C259" t="s">
        <v>179</v>
      </c>
      <c r="D259" t="s">
        <v>479</v>
      </c>
      <c r="E259">
        <v>358.27392709999998</v>
      </c>
      <c r="F259" s="6"/>
      <c r="G259" s="6"/>
      <c r="H259" s="6"/>
      <c r="I259" s="6"/>
      <c r="J259" s="6"/>
      <c r="K259" s="6"/>
      <c r="L259" s="6">
        <v>128.97861857266159</v>
      </c>
      <c r="M259" s="6">
        <v>310.28920511419301</v>
      </c>
      <c r="N259" s="6"/>
      <c r="O259">
        <v>3.3990472555160522E-2</v>
      </c>
      <c r="P259">
        <v>0.28729832172393799</v>
      </c>
      <c r="Q259" t="s">
        <v>255</v>
      </c>
      <c r="R259">
        <v>1.0625</v>
      </c>
      <c r="S259" s="6">
        <v>4165.5288849894096</v>
      </c>
      <c r="T259" s="6">
        <v>2909.2650104184859</v>
      </c>
      <c r="U259" s="6">
        <v>5002.4525826051786</v>
      </c>
      <c r="V259">
        <v>7753.382104918328</v>
      </c>
      <c r="W259">
        <v>2871.947985272704</v>
      </c>
      <c r="X259">
        <v>677.93668400922775</v>
      </c>
      <c r="Y259">
        <v>1179.997279229937</v>
      </c>
      <c r="Z259">
        <v>0</v>
      </c>
      <c r="AA259">
        <v>2035.7909401086099</v>
      </c>
      <c r="AB259">
        <v>4</v>
      </c>
      <c r="AC259" s="6">
        <v>59.044664305180767</v>
      </c>
      <c r="AD259" s="6">
        <v>21044</v>
      </c>
      <c r="AE259">
        <v>2121</v>
      </c>
      <c r="AF259">
        <v>2189</v>
      </c>
      <c r="AG259">
        <v>20976</v>
      </c>
      <c r="AH259" s="23">
        <v>80.095870971679602</v>
      </c>
      <c r="AI259" s="23">
        <v>91.786216735839801</v>
      </c>
      <c r="AJ259" s="23">
        <v>1.27295386791229</v>
      </c>
      <c r="AK259" s="23">
        <v>96.8594970703125</v>
      </c>
      <c r="AL259" s="23">
        <v>6.3462281227111799</v>
      </c>
      <c r="AM259" s="23">
        <v>91.456306457519503</v>
      </c>
      <c r="AN259">
        <v>195.63333333327</v>
      </c>
      <c r="AO259">
        <v>41975.433333360001</v>
      </c>
      <c r="AP259">
        <v>21060.335454158299</v>
      </c>
      <c r="AQ259">
        <v>0</v>
      </c>
      <c r="AR259">
        <v>0</v>
      </c>
      <c r="AS259">
        <v>14.050383</v>
      </c>
    </row>
    <row r="260" spans="1:45" x14ac:dyDescent="0.3">
      <c r="A260" t="s">
        <v>480</v>
      </c>
      <c r="B260" s="6" t="s">
        <v>183</v>
      </c>
      <c r="C260" t="s">
        <v>179</v>
      </c>
      <c r="D260" t="s">
        <v>425</v>
      </c>
      <c r="E260">
        <v>167.96775299999999</v>
      </c>
      <c r="F260" s="6"/>
      <c r="G260" s="6"/>
      <c r="H260" s="6"/>
      <c r="I260" s="6"/>
      <c r="J260" s="6"/>
      <c r="K260" s="6"/>
      <c r="L260" s="6">
        <v>60.468396560288973</v>
      </c>
      <c r="M260" s="6">
        <v>112.29534797740899</v>
      </c>
      <c r="N260" s="6"/>
      <c r="O260">
        <v>3.3414095640182502E-2</v>
      </c>
      <c r="P260">
        <v>0.29566335678100591</v>
      </c>
      <c r="Q260" t="s">
        <v>255</v>
      </c>
      <c r="R260">
        <v>1.0625</v>
      </c>
      <c r="S260" s="6">
        <v>5146.4530339492248</v>
      </c>
      <c r="T260" s="6">
        <v>2765.9659207790751</v>
      </c>
      <c r="U260" s="6">
        <v>5888.7858365141674</v>
      </c>
      <c r="V260">
        <v>6749.7163571725387</v>
      </c>
      <c r="W260">
        <v>3696.8650990659012</v>
      </c>
      <c r="X260">
        <v>562.40517912938697</v>
      </c>
      <c r="Y260">
        <v>734.46130731538688</v>
      </c>
      <c r="Z260">
        <v>0</v>
      </c>
      <c r="AA260">
        <v>1391.0933530111899</v>
      </c>
      <c r="AB260">
        <v>4</v>
      </c>
      <c r="AC260" s="6">
        <v>47.22555214565098</v>
      </c>
      <c r="AD260" s="6">
        <v>27500</v>
      </c>
      <c r="AE260">
        <v>7576</v>
      </c>
      <c r="AF260">
        <v>8488</v>
      </c>
      <c r="AG260">
        <v>26588</v>
      </c>
      <c r="AH260" s="23">
        <v>66.120895385742102</v>
      </c>
      <c r="AI260" s="23">
        <v>60.942722320556598</v>
      </c>
      <c r="AJ260" s="23">
        <v>1.7230354547500599</v>
      </c>
      <c r="AK260" s="23">
        <v>62.426162719726499</v>
      </c>
      <c r="AL260" s="23">
        <v>3.2064764499664302</v>
      </c>
      <c r="AM260" s="23">
        <v>59.836101531982401</v>
      </c>
      <c r="AN260">
        <v>195.63333333327</v>
      </c>
      <c r="AO260">
        <v>41975.433333360001</v>
      </c>
      <c r="AP260">
        <v>21060.335454158299</v>
      </c>
      <c r="AQ260">
        <v>0</v>
      </c>
      <c r="AR260">
        <v>0</v>
      </c>
      <c r="AS260">
        <v>14.050383</v>
      </c>
    </row>
    <row r="261" spans="1:45" x14ac:dyDescent="0.3">
      <c r="A261" t="s">
        <v>481</v>
      </c>
      <c r="B261" s="6" t="s">
        <v>183</v>
      </c>
      <c r="C261" t="s">
        <v>179</v>
      </c>
      <c r="D261" t="s">
        <v>425</v>
      </c>
      <c r="E261">
        <v>116.6903313</v>
      </c>
      <c r="F261" s="6"/>
      <c r="G261" s="6"/>
      <c r="H261" s="6"/>
      <c r="I261" s="6"/>
      <c r="J261" s="6"/>
      <c r="K261" s="6"/>
      <c r="L261" s="6">
        <v>42.008518882670913</v>
      </c>
      <c r="M261" s="6">
        <v>68.883751175614094</v>
      </c>
      <c r="N261" s="6"/>
      <c r="O261">
        <v>3.3136818557977683E-2</v>
      </c>
      <c r="P261">
        <v>0.29364883899688721</v>
      </c>
      <c r="Q261" t="s">
        <v>278</v>
      </c>
      <c r="R261">
        <v>1.0625</v>
      </c>
      <c r="S261" s="6">
        <v>4699.5317464479176</v>
      </c>
      <c r="T261" s="6">
        <v>1946.6398738832049</v>
      </c>
      <c r="U261" s="6">
        <v>5252.9880434508023</v>
      </c>
      <c r="V261">
        <v>7175.3489708902789</v>
      </c>
      <c r="W261">
        <v>3929.9212081826481</v>
      </c>
      <c r="X261">
        <v>1193.232087372927</v>
      </c>
      <c r="Y261">
        <v>1581.626337398018</v>
      </c>
      <c r="Z261">
        <v>0</v>
      </c>
      <c r="AA261">
        <v>966.88778589417302</v>
      </c>
      <c r="AB261">
        <v>4</v>
      </c>
      <c r="AC261" s="6">
        <v>52.191328209850141</v>
      </c>
      <c r="AD261" s="6">
        <v>24620</v>
      </c>
      <c r="AE261">
        <v>3675</v>
      </c>
      <c r="AF261">
        <v>5695</v>
      </c>
      <c r="AG261">
        <v>22600</v>
      </c>
      <c r="AH261" s="23">
        <v>71.060523986816406</v>
      </c>
      <c r="AI261" s="23">
        <v>70.104591369628906</v>
      </c>
      <c r="AJ261" s="23">
        <v>1.4984048604965201</v>
      </c>
      <c r="AK261" s="23">
        <v>72.369941711425696</v>
      </c>
      <c r="AL261" s="23">
        <v>3.7637565135955802</v>
      </c>
      <c r="AM261" s="23">
        <v>69.255302429199205</v>
      </c>
      <c r="AN261">
        <v>195.63333333327</v>
      </c>
      <c r="AO261">
        <v>41975.433333360001</v>
      </c>
      <c r="AP261">
        <v>21060.335454158299</v>
      </c>
      <c r="AQ261">
        <v>0</v>
      </c>
      <c r="AR261">
        <v>0</v>
      </c>
      <c r="AS261">
        <v>6.7767369999999998</v>
      </c>
    </row>
    <row r="262" spans="1:45" x14ac:dyDescent="0.3">
      <c r="A262" t="s">
        <v>482</v>
      </c>
      <c r="B262" s="6" t="s">
        <v>183</v>
      </c>
      <c r="C262">
        <v>0</v>
      </c>
      <c r="D262">
        <v>0</v>
      </c>
      <c r="E262">
        <v>262.18464219999998</v>
      </c>
      <c r="F262" s="6"/>
      <c r="G262" s="6"/>
      <c r="H262" s="6"/>
      <c r="I262" s="6"/>
      <c r="J262" s="6"/>
      <c r="K262" s="6"/>
      <c r="L262" s="6">
        <v>94.386475029565901</v>
      </c>
      <c r="M262" s="6">
        <v>204.08988221951401</v>
      </c>
      <c r="N262" s="6"/>
      <c r="O262">
        <v>3.3303342759609222E-2</v>
      </c>
      <c r="P262">
        <v>0.29665684700012213</v>
      </c>
      <c r="Q262" t="s">
        <v>304</v>
      </c>
      <c r="R262">
        <v>1.0625</v>
      </c>
      <c r="S262" s="6">
        <v>5116.0284371794087</v>
      </c>
      <c r="T262" s="6">
        <v>3291.221081457355</v>
      </c>
      <c r="U262" s="6">
        <v>5884.8556204797314</v>
      </c>
      <c r="V262">
        <v>6457.5097885169043</v>
      </c>
      <c r="W262">
        <v>3686.0830061977422</v>
      </c>
      <c r="X262">
        <v>686.02465242178675</v>
      </c>
      <c r="Y262">
        <v>388.32944286277751</v>
      </c>
      <c r="Z262">
        <v>0</v>
      </c>
      <c r="AA262">
        <v>1632.3981712177999</v>
      </c>
      <c r="AB262">
        <v>4</v>
      </c>
      <c r="AC262" s="6">
        <v>45.698907638107208</v>
      </c>
      <c r="AD262" s="6">
        <v>31410</v>
      </c>
      <c r="AE262">
        <v>13174</v>
      </c>
      <c r="AF262">
        <v>12447</v>
      </c>
      <c r="AG262">
        <v>32137</v>
      </c>
      <c r="AH262" s="23">
        <v>66.120895385742102</v>
      </c>
      <c r="AI262" s="23">
        <v>59.006725311279297</v>
      </c>
      <c r="AJ262" s="23">
        <v>1.6852054595947199</v>
      </c>
      <c r="AK262" s="23">
        <v>61.067226409912102</v>
      </c>
      <c r="AL262" s="23">
        <v>3.74570608139038</v>
      </c>
      <c r="AM262" s="23">
        <v>57.965835571288999</v>
      </c>
      <c r="AN262">
        <v>195.63333333327</v>
      </c>
      <c r="AO262">
        <v>41975.433333360001</v>
      </c>
      <c r="AP262">
        <v>21060.335454158299</v>
      </c>
      <c r="AQ262">
        <v>0</v>
      </c>
      <c r="AR262">
        <v>0</v>
      </c>
      <c r="AS262">
        <v>14.050383</v>
      </c>
    </row>
    <row r="263" spans="1:45" x14ac:dyDescent="0.3">
      <c r="A263" t="s">
        <v>483</v>
      </c>
      <c r="B263" s="6" t="s">
        <v>183</v>
      </c>
      <c r="C263">
        <v>0</v>
      </c>
      <c r="D263">
        <v>0</v>
      </c>
      <c r="E263">
        <v>245.6378795</v>
      </c>
      <c r="F263" s="6"/>
      <c r="G263" s="6"/>
      <c r="H263" s="6"/>
      <c r="I263" s="6"/>
      <c r="J263" s="6"/>
      <c r="K263" s="6"/>
      <c r="L263" s="6">
        <v>88.429634578144174</v>
      </c>
      <c r="M263" s="6">
        <v>186.997305815262</v>
      </c>
      <c r="N263" s="6"/>
      <c r="O263">
        <v>3.2762382179498672E-2</v>
      </c>
      <c r="P263">
        <v>0.30659875273704529</v>
      </c>
      <c r="Q263" t="s">
        <v>255</v>
      </c>
      <c r="R263">
        <v>1.0625</v>
      </c>
      <c r="S263" s="6">
        <v>6853.9203529371571</v>
      </c>
      <c r="T263" s="6">
        <v>3440.464420340687</v>
      </c>
      <c r="U263" s="6">
        <v>4172.4336569585894</v>
      </c>
      <c r="V263">
        <v>4826.4929590089196</v>
      </c>
      <c r="W263">
        <v>5450.2647108370566</v>
      </c>
      <c r="X263">
        <v>1693.9551298796571</v>
      </c>
      <c r="Y263">
        <v>2141.7089968316318</v>
      </c>
      <c r="Z263">
        <v>0</v>
      </c>
      <c r="AA263">
        <v>398.23722483158701</v>
      </c>
      <c r="AB263">
        <v>4</v>
      </c>
      <c r="AC263" s="6">
        <v>74.813051145436773</v>
      </c>
      <c r="AD263" s="6">
        <v>98485</v>
      </c>
      <c r="AE263">
        <v>117697</v>
      </c>
      <c r="AF263">
        <v>81957</v>
      </c>
      <c r="AG263">
        <v>134225</v>
      </c>
      <c r="AH263" s="23">
        <v>111.50942993164</v>
      </c>
      <c r="AI263" s="23">
        <v>57.325603485107401</v>
      </c>
      <c r="AJ263" s="23">
        <v>15.791102409362701</v>
      </c>
      <c r="AK263" s="23">
        <v>50.263191223144503</v>
      </c>
      <c r="AL263" s="23">
        <v>8.7286949157714808</v>
      </c>
      <c r="AM263" s="23">
        <v>41.923301696777301</v>
      </c>
      <c r="AN263">
        <v>195.63333333327</v>
      </c>
      <c r="AO263">
        <v>41975.433333360001</v>
      </c>
      <c r="AP263">
        <v>21060.335454158299</v>
      </c>
      <c r="AQ263">
        <v>0</v>
      </c>
      <c r="AR263">
        <v>0</v>
      </c>
      <c r="AS263">
        <v>12.599992</v>
      </c>
    </row>
    <row r="264" spans="1:45" x14ac:dyDescent="0.3">
      <c r="A264" t="s">
        <v>484</v>
      </c>
      <c r="B264" s="6" t="s">
        <v>183</v>
      </c>
      <c r="C264">
        <v>0</v>
      </c>
      <c r="D264">
        <v>0</v>
      </c>
      <c r="E264">
        <v>24.72214524</v>
      </c>
      <c r="F264" s="6"/>
      <c r="G264" s="6"/>
      <c r="H264" s="6"/>
      <c r="I264" s="6"/>
      <c r="J264" s="6"/>
      <c r="K264" s="6"/>
      <c r="L264" s="6">
        <v>8.8999713780730954</v>
      </c>
      <c r="M264" s="6">
        <v>8.5877568287453894</v>
      </c>
      <c r="N264" s="6"/>
      <c r="O264">
        <v>3.2762382179498672E-2</v>
      </c>
      <c r="P264">
        <v>0.30600214004516602</v>
      </c>
      <c r="Q264" t="s">
        <v>255</v>
      </c>
      <c r="R264">
        <v>1.0625</v>
      </c>
      <c r="S264" s="6">
        <v>6855.7974266289057</v>
      </c>
      <c r="T264" s="6">
        <v>3423.2387184717309</v>
      </c>
      <c r="U264" s="6">
        <v>4177.9689261653857</v>
      </c>
      <c r="V264">
        <v>4834.4207540272246</v>
      </c>
      <c r="W264">
        <v>5450.3458301747296</v>
      </c>
      <c r="X264">
        <v>1706.10602307818</v>
      </c>
      <c r="Y264">
        <v>2141.7350961585321</v>
      </c>
      <c r="Z264">
        <v>0</v>
      </c>
      <c r="AA264">
        <v>380.37800973980802</v>
      </c>
      <c r="AB264">
        <v>4</v>
      </c>
      <c r="AC264" s="6">
        <v>74.744423264138888</v>
      </c>
      <c r="AD264" s="6">
        <v>98691</v>
      </c>
      <c r="AE264">
        <v>117711</v>
      </c>
      <c r="AF264">
        <v>82032</v>
      </c>
      <c r="AG264">
        <v>134370</v>
      </c>
      <c r="AH264" s="23">
        <v>111.50942993164</v>
      </c>
      <c r="AI264" s="23">
        <v>57.325603485107401</v>
      </c>
      <c r="AJ264" s="23">
        <v>15.791102409362701</v>
      </c>
      <c r="AK264" s="23">
        <v>50.263191223144503</v>
      </c>
      <c r="AL264" s="23">
        <v>8.7286949157714808</v>
      </c>
      <c r="AM264" s="23">
        <v>41.923301696777301</v>
      </c>
      <c r="AN264">
        <v>195.63333333327</v>
      </c>
      <c r="AO264">
        <v>41975.433333360001</v>
      </c>
      <c r="AP264">
        <v>21060.335454158299</v>
      </c>
      <c r="AQ264">
        <v>0</v>
      </c>
      <c r="AR264">
        <v>0</v>
      </c>
      <c r="AS264">
        <v>12.599992</v>
      </c>
    </row>
    <row r="265" spans="1:45" x14ac:dyDescent="0.3">
      <c r="A265" t="s">
        <v>485</v>
      </c>
      <c r="B265" s="6" t="s">
        <v>183</v>
      </c>
      <c r="C265">
        <v>0</v>
      </c>
      <c r="D265">
        <v>0</v>
      </c>
      <c r="E265">
        <v>34.558145420000002</v>
      </c>
      <c r="F265" s="6"/>
      <c r="G265" s="6"/>
      <c r="H265" s="6"/>
      <c r="I265" s="6"/>
      <c r="J265" s="6"/>
      <c r="K265" s="6"/>
      <c r="L265" s="6">
        <v>12.440932353269311</v>
      </c>
      <c r="M265" s="6">
        <v>13.460128772843399</v>
      </c>
      <c r="N265" s="6"/>
      <c r="O265">
        <v>3.2762382179498672E-2</v>
      </c>
      <c r="P265">
        <v>0.30600214004516602</v>
      </c>
      <c r="Q265" t="s">
        <v>255</v>
      </c>
      <c r="R265">
        <v>1.0625</v>
      </c>
      <c r="S265" s="6">
        <v>6850.9254286813066</v>
      </c>
      <c r="T265" s="6">
        <v>3418.222305333009</v>
      </c>
      <c r="U265" s="6">
        <v>4184.1306835793876</v>
      </c>
      <c r="V265">
        <v>4840.7847931531114</v>
      </c>
      <c r="W265">
        <v>5445.0793131763212</v>
      </c>
      <c r="X265">
        <v>1704.722544342578</v>
      </c>
      <c r="Y265">
        <v>2136.468609868999</v>
      </c>
      <c r="Z265">
        <v>0</v>
      </c>
      <c r="AA265">
        <v>376.17823643680703</v>
      </c>
      <c r="AB265">
        <v>4</v>
      </c>
      <c r="AC265" s="6">
        <v>74.603560486980925</v>
      </c>
      <c r="AD265" s="6">
        <v>98691</v>
      </c>
      <c r="AE265">
        <v>117711</v>
      </c>
      <c r="AF265">
        <v>82032</v>
      </c>
      <c r="AG265">
        <v>134370</v>
      </c>
      <c r="AH265" s="23">
        <v>111.50942993164</v>
      </c>
      <c r="AI265" s="23">
        <v>57.325603485107401</v>
      </c>
      <c r="AJ265" s="23">
        <v>15.791102409362701</v>
      </c>
      <c r="AK265" s="23">
        <v>50.263191223144503</v>
      </c>
      <c r="AL265" s="23">
        <v>8.7286949157714808</v>
      </c>
      <c r="AM265" s="23">
        <v>41.923301696777301</v>
      </c>
      <c r="AN265">
        <v>195.63333333327</v>
      </c>
      <c r="AO265">
        <v>41975.433333360001</v>
      </c>
      <c r="AP265">
        <v>21060.335454158299</v>
      </c>
      <c r="AQ265">
        <v>0</v>
      </c>
      <c r="AR265">
        <v>0</v>
      </c>
      <c r="AS265">
        <v>12.599992</v>
      </c>
    </row>
    <row r="266" spans="1:45" x14ac:dyDescent="0.3">
      <c r="A266" t="s">
        <v>486</v>
      </c>
      <c r="B266" s="6" t="s">
        <v>183</v>
      </c>
      <c r="C266">
        <v>0</v>
      </c>
      <c r="D266">
        <v>0</v>
      </c>
      <c r="E266">
        <v>36.637424950000003</v>
      </c>
      <c r="F266" s="6"/>
      <c r="G266" s="6"/>
      <c r="H266" s="6"/>
      <c r="I266" s="6"/>
      <c r="J266" s="6"/>
      <c r="K266" s="6"/>
      <c r="L266" s="6">
        <v>13.18946526100803</v>
      </c>
      <c r="M266" s="6">
        <v>14.557736661242799</v>
      </c>
      <c r="N266" s="6"/>
      <c r="O266">
        <v>3.2762382179498672E-2</v>
      </c>
      <c r="P266">
        <v>0.30600214004516602</v>
      </c>
      <c r="Q266" t="s">
        <v>255</v>
      </c>
      <c r="R266">
        <v>1.0625</v>
      </c>
      <c r="S266" s="6">
        <v>6841.7922467043281</v>
      </c>
      <c r="T266" s="6">
        <v>3399.099124090073</v>
      </c>
      <c r="U266" s="6">
        <v>4199.733921149862</v>
      </c>
      <c r="V266">
        <v>4858.0177275785209</v>
      </c>
      <c r="W266">
        <v>5434.2250155264119</v>
      </c>
      <c r="X266">
        <v>1708.177354547805</v>
      </c>
      <c r="Y266">
        <v>2125.663582724223</v>
      </c>
      <c r="Z266">
        <v>0</v>
      </c>
      <c r="AA266">
        <v>358.59950119092503</v>
      </c>
      <c r="AB266">
        <v>4</v>
      </c>
      <c r="AC266" s="6">
        <v>74.353247428680859</v>
      </c>
      <c r="AD266" s="6">
        <v>96944</v>
      </c>
      <c r="AE266">
        <v>114678</v>
      </c>
      <c r="AF266">
        <v>80199</v>
      </c>
      <c r="AG266">
        <v>131423</v>
      </c>
      <c r="AH266" s="23">
        <v>111.50942993164</v>
      </c>
      <c r="AI266" s="23">
        <v>57.325603485107401</v>
      </c>
      <c r="AJ266" s="23">
        <v>15.791102409362701</v>
      </c>
      <c r="AK266" s="23">
        <v>50.263191223144503</v>
      </c>
      <c r="AL266" s="23">
        <v>8.7286949157714808</v>
      </c>
      <c r="AM266" s="23">
        <v>41.923301696777301</v>
      </c>
      <c r="AN266">
        <v>195.63333333327</v>
      </c>
      <c r="AO266">
        <v>41975.433333360001</v>
      </c>
      <c r="AP266">
        <v>21060.335454158299</v>
      </c>
      <c r="AQ266">
        <v>0</v>
      </c>
      <c r="AR266">
        <v>0</v>
      </c>
      <c r="AS266">
        <v>12.599992</v>
      </c>
    </row>
    <row r="267" spans="1:45" x14ac:dyDescent="0.3">
      <c r="A267" t="s">
        <v>487</v>
      </c>
      <c r="B267" s="6" t="s">
        <v>183</v>
      </c>
      <c r="C267">
        <v>0</v>
      </c>
      <c r="D267">
        <v>0</v>
      </c>
      <c r="E267">
        <v>29.27684137</v>
      </c>
      <c r="F267" s="6"/>
      <c r="G267" s="6"/>
      <c r="H267" s="6"/>
      <c r="I267" s="6"/>
      <c r="J267" s="6"/>
      <c r="K267" s="6"/>
      <c r="L267" s="6">
        <v>10.53966288998723</v>
      </c>
      <c r="M267" s="6">
        <v>10.7748603717706</v>
      </c>
      <c r="N267" s="6"/>
      <c r="O267">
        <v>3.2762382179498672E-2</v>
      </c>
      <c r="P267">
        <v>0.30600214004516602</v>
      </c>
      <c r="Q267" t="s">
        <v>255</v>
      </c>
      <c r="R267">
        <v>1.0625</v>
      </c>
      <c r="S267" s="6">
        <v>6854.8900950053476</v>
      </c>
      <c r="T267" s="6">
        <v>3382.125317000502</v>
      </c>
      <c r="U267" s="6">
        <v>4195.8545573269048</v>
      </c>
      <c r="V267">
        <v>4857.5108060290513</v>
      </c>
      <c r="W267">
        <v>5445.3262784405124</v>
      </c>
      <c r="X267">
        <v>1730.492038301669</v>
      </c>
      <c r="Y267">
        <v>2136.936867483148</v>
      </c>
      <c r="Z267">
        <v>0</v>
      </c>
      <c r="AA267">
        <v>338.74734961900299</v>
      </c>
      <c r="AB267">
        <v>4</v>
      </c>
      <c r="AC267" s="6">
        <v>74.740081065147095</v>
      </c>
      <c r="AD267" s="6">
        <v>98551</v>
      </c>
      <c r="AE267">
        <v>116950</v>
      </c>
      <c r="AF267">
        <v>81767</v>
      </c>
      <c r="AG267">
        <v>133734</v>
      </c>
      <c r="AH267" s="23">
        <v>111.50942993164</v>
      </c>
      <c r="AI267" s="23">
        <v>57.325603485107401</v>
      </c>
      <c r="AJ267" s="23">
        <v>15.791102409362701</v>
      </c>
      <c r="AK267" s="23">
        <v>50.263191223144503</v>
      </c>
      <c r="AL267" s="23">
        <v>8.7286949157714808</v>
      </c>
      <c r="AM267" s="23">
        <v>41.923301696777301</v>
      </c>
      <c r="AN267">
        <v>195.63333333327</v>
      </c>
      <c r="AO267">
        <v>41975.433333360001</v>
      </c>
      <c r="AP267">
        <v>21060.335454158299</v>
      </c>
      <c r="AQ267">
        <v>0</v>
      </c>
      <c r="AR267">
        <v>0</v>
      </c>
      <c r="AS267">
        <v>12.599992</v>
      </c>
    </row>
    <row r="268" spans="1:45" x14ac:dyDescent="0.3">
      <c r="A268" t="s">
        <v>488</v>
      </c>
      <c r="B268" s="6" t="s">
        <v>183</v>
      </c>
      <c r="C268">
        <v>0</v>
      </c>
      <c r="D268">
        <v>0</v>
      </c>
      <c r="E268">
        <v>20.959233439999998</v>
      </c>
      <c r="F268" s="6"/>
      <c r="G268" s="6"/>
      <c r="H268" s="6"/>
      <c r="I268" s="6"/>
      <c r="J268" s="6"/>
      <c r="K268" s="6"/>
      <c r="L268" s="6">
        <v>7.5453276189789174</v>
      </c>
      <c r="M268" s="6">
        <v>6.8812248559248603</v>
      </c>
      <c r="N268" s="6"/>
      <c r="O268">
        <v>3.2762382179498672E-2</v>
      </c>
      <c r="P268">
        <v>0.30600214004516602</v>
      </c>
      <c r="Q268" t="s">
        <v>255</v>
      </c>
      <c r="R268">
        <v>1.0625</v>
      </c>
      <c r="S268" s="6">
        <v>6852.8609707381001</v>
      </c>
      <c r="T268" s="6">
        <v>3394.0861410926768</v>
      </c>
      <c r="U268" s="6">
        <v>4192.5482738541996</v>
      </c>
      <c r="V268">
        <v>4852.4833752753357</v>
      </c>
      <c r="W268">
        <v>5444.538994014184</v>
      </c>
      <c r="X268">
        <v>1721.275366373045</v>
      </c>
      <c r="Y268">
        <v>2136.030195302028</v>
      </c>
      <c r="Z268">
        <v>0</v>
      </c>
      <c r="AA268">
        <v>351.27885307704003</v>
      </c>
      <c r="AB268">
        <v>4</v>
      </c>
      <c r="AC268" s="6">
        <v>74.623192985580886</v>
      </c>
      <c r="AD268" s="6">
        <v>96944</v>
      </c>
      <c r="AE268">
        <v>114678</v>
      </c>
      <c r="AF268">
        <v>80199</v>
      </c>
      <c r="AG268">
        <v>131423</v>
      </c>
      <c r="AH268" s="23">
        <v>111.50942993164</v>
      </c>
      <c r="AI268" s="23">
        <v>57.325603485107401</v>
      </c>
      <c r="AJ268" s="23">
        <v>15.791102409362701</v>
      </c>
      <c r="AK268" s="23">
        <v>50.263191223144503</v>
      </c>
      <c r="AL268" s="23">
        <v>8.7286949157714808</v>
      </c>
      <c r="AM268" s="23">
        <v>41.923301696777301</v>
      </c>
      <c r="AN268">
        <v>195.63333333327</v>
      </c>
      <c r="AO268">
        <v>41975.433333360001</v>
      </c>
      <c r="AP268">
        <v>21060.335454158299</v>
      </c>
      <c r="AQ268">
        <v>0</v>
      </c>
      <c r="AR268">
        <v>0</v>
      </c>
      <c r="AS268">
        <v>12.599992</v>
      </c>
    </row>
    <row r="269" spans="1:45" x14ac:dyDescent="0.3">
      <c r="A269" t="s">
        <v>489</v>
      </c>
      <c r="B269" s="6" t="s">
        <v>183</v>
      </c>
      <c r="C269">
        <v>0</v>
      </c>
      <c r="D269">
        <v>0</v>
      </c>
      <c r="E269">
        <v>37.594642550000003</v>
      </c>
      <c r="F269" s="6"/>
      <c r="G269" s="6"/>
      <c r="H269" s="6"/>
      <c r="I269" s="6"/>
      <c r="J269" s="6"/>
      <c r="K269" s="6"/>
      <c r="L269" s="6">
        <v>13.53407132067718</v>
      </c>
      <c r="M269" s="6">
        <v>15.070324584267199</v>
      </c>
      <c r="N269" s="6"/>
      <c r="O269">
        <v>3.2762382179498672E-2</v>
      </c>
      <c r="P269">
        <v>0.30600214004516602</v>
      </c>
      <c r="Q269" t="s">
        <v>255</v>
      </c>
      <c r="R269">
        <v>1.0625</v>
      </c>
      <c r="S269" s="6">
        <v>6863.0527477150144</v>
      </c>
      <c r="T269" s="6">
        <v>3397.5059178825818</v>
      </c>
      <c r="U269" s="6">
        <v>4182.5937399490767</v>
      </c>
      <c r="V269">
        <v>4843.0209148342237</v>
      </c>
      <c r="W269">
        <v>5454.8400534095026</v>
      </c>
      <c r="X269">
        <v>1728.4209198773619</v>
      </c>
      <c r="Y269">
        <v>2146.3264463365622</v>
      </c>
      <c r="Z269">
        <v>0</v>
      </c>
      <c r="AA269">
        <v>352.97438020426301</v>
      </c>
      <c r="AB269">
        <v>4</v>
      </c>
      <c r="AC269" s="6">
        <v>74.886322502979226</v>
      </c>
      <c r="AD269" s="6">
        <v>98460</v>
      </c>
      <c r="AE269">
        <v>116934</v>
      </c>
      <c r="AF269">
        <v>81763</v>
      </c>
      <c r="AG269">
        <v>133631</v>
      </c>
      <c r="AH269" s="23">
        <v>111.50942993164</v>
      </c>
      <c r="AI269" s="23">
        <v>57.325603485107401</v>
      </c>
      <c r="AJ269" s="23">
        <v>15.791102409362701</v>
      </c>
      <c r="AK269" s="23">
        <v>50.263191223144503</v>
      </c>
      <c r="AL269" s="23">
        <v>8.7286949157714808</v>
      </c>
      <c r="AM269" s="23">
        <v>41.923301696777301</v>
      </c>
      <c r="AN269">
        <v>195.63333333327</v>
      </c>
      <c r="AO269">
        <v>41975.433333360001</v>
      </c>
      <c r="AP269">
        <v>21060.335454158299</v>
      </c>
      <c r="AQ269">
        <v>0</v>
      </c>
      <c r="AR269">
        <v>0</v>
      </c>
      <c r="AS269">
        <v>12.599992</v>
      </c>
    </row>
    <row r="270" spans="1:45" x14ac:dyDescent="0.3">
      <c r="A270" t="s">
        <v>490</v>
      </c>
      <c r="B270" s="6" t="s">
        <v>183</v>
      </c>
      <c r="C270">
        <v>0</v>
      </c>
      <c r="D270">
        <v>0</v>
      </c>
      <c r="E270">
        <v>197.95162070000001</v>
      </c>
      <c r="F270" s="6"/>
      <c r="G270" s="6"/>
      <c r="H270" s="6"/>
      <c r="I270" s="6"/>
      <c r="J270" s="6"/>
      <c r="K270" s="6"/>
      <c r="L270" s="6">
        <v>71.262580245276908</v>
      </c>
      <c r="M270" s="6">
        <v>139.98109058213399</v>
      </c>
      <c r="N270" s="6"/>
      <c r="O270">
        <v>3.3963888883590698E-2</v>
      </c>
      <c r="P270">
        <v>0.29586181044578552</v>
      </c>
      <c r="Q270" t="s">
        <v>304</v>
      </c>
      <c r="R270">
        <v>1.0625</v>
      </c>
      <c r="S270" s="6">
        <v>4876.4881166024888</v>
      </c>
      <c r="T270" s="6">
        <v>4824.5157638585752</v>
      </c>
      <c r="U270" s="6">
        <v>5631.7801009035693</v>
      </c>
      <c r="V270">
        <v>5989.6277301976588</v>
      </c>
      <c r="W270">
        <v>3730.582973648005</v>
      </c>
      <c r="X270">
        <v>775.86554489696141</v>
      </c>
      <c r="Y270">
        <v>1430.3122315261201</v>
      </c>
      <c r="Z270">
        <v>0</v>
      </c>
      <c r="AA270">
        <v>2662.5568304242402</v>
      </c>
      <c r="AB270">
        <v>4</v>
      </c>
      <c r="AC270" s="6">
        <v>40.733818154048713</v>
      </c>
      <c r="AD270" s="6">
        <v>35837</v>
      </c>
      <c r="AE270">
        <v>21399</v>
      </c>
      <c r="AF270">
        <v>17274</v>
      </c>
      <c r="AG270">
        <v>39962</v>
      </c>
      <c r="AH270" s="23">
        <v>60.219154357910099</v>
      </c>
      <c r="AI270" s="23">
        <v>53.933925628662102</v>
      </c>
      <c r="AJ270" s="23">
        <v>1.53566586971282</v>
      </c>
      <c r="AK270" s="23">
        <v>57.443199157714801</v>
      </c>
      <c r="AL270" s="23">
        <v>5.0449399948120099</v>
      </c>
      <c r="AM270" s="23">
        <v>52.980022430419901</v>
      </c>
      <c r="AN270">
        <v>88.500000000029999</v>
      </c>
      <c r="AO270">
        <v>18086.366666670001</v>
      </c>
      <c r="AP270">
        <v>9059.6447707080006</v>
      </c>
      <c r="AQ270">
        <v>0</v>
      </c>
      <c r="AR270">
        <v>0</v>
      </c>
      <c r="AS270">
        <v>14.050383</v>
      </c>
    </row>
    <row r="271" spans="1:45" x14ac:dyDescent="0.3">
      <c r="A271" t="s">
        <v>491</v>
      </c>
      <c r="B271" s="6" t="s">
        <v>183</v>
      </c>
      <c r="C271">
        <v>0</v>
      </c>
      <c r="D271">
        <v>0</v>
      </c>
      <c r="E271">
        <v>34.560760790000003</v>
      </c>
      <c r="F271" s="6"/>
      <c r="G271" s="6"/>
      <c r="H271" s="6"/>
      <c r="I271" s="6"/>
      <c r="J271" s="6"/>
      <c r="K271" s="6"/>
      <c r="L271" s="6">
        <v>12.441875471100211</v>
      </c>
      <c r="M271" s="6">
        <v>13.4614978353802</v>
      </c>
      <c r="N271" s="6"/>
      <c r="O271">
        <v>3.4013159573078162E-2</v>
      </c>
      <c r="P271">
        <v>0.28764089941978449</v>
      </c>
      <c r="Q271" t="s">
        <v>273</v>
      </c>
      <c r="R271">
        <v>3.5</v>
      </c>
      <c r="S271" s="6">
        <v>4133.1586549245476</v>
      </c>
      <c r="T271" s="6">
        <v>4115.2628757389384</v>
      </c>
      <c r="U271" s="6">
        <v>6309.5427674985458</v>
      </c>
      <c r="V271">
        <v>6523.8336356007239</v>
      </c>
      <c r="W271">
        <v>3278.8330118437239</v>
      </c>
      <c r="X271">
        <v>1925.490539018783</v>
      </c>
      <c r="Y271">
        <v>2262.4022054887519</v>
      </c>
      <c r="Z271">
        <v>0</v>
      </c>
      <c r="AA271">
        <v>3826.9933742615699</v>
      </c>
      <c r="AB271">
        <v>4</v>
      </c>
      <c r="AC271" s="6">
        <v>42.64188768885473</v>
      </c>
      <c r="AD271" s="6">
        <v>23336</v>
      </c>
      <c r="AE271">
        <v>5255</v>
      </c>
      <c r="AF271">
        <v>5055</v>
      </c>
      <c r="AG271">
        <v>23536</v>
      </c>
      <c r="AH271" s="23">
        <v>72.815872192382798</v>
      </c>
      <c r="AI271" s="23">
        <v>54.217048645019503</v>
      </c>
      <c r="AJ271" s="23">
        <v>1.0467271804809499</v>
      </c>
      <c r="AK271" s="23">
        <v>58.474636077880803</v>
      </c>
      <c r="AL271" s="23">
        <v>5.3043141365051198</v>
      </c>
      <c r="AM271" s="23">
        <v>53.755470275878899</v>
      </c>
      <c r="AN271">
        <v>88.500000000029999</v>
      </c>
      <c r="AO271">
        <v>18086.366666670001</v>
      </c>
      <c r="AP271">
        <v>9059.6447707080006</v>
      </c>
      <c r="AQ271">
        <v>0</v>
      </c>
      <c r="AR271">
        <v>0</v>
      </c>
      <c r="AS271">
        <v>14.050383</v>
      </c>
    </row>
    <row r="272" spans="1:45" x14ac:dyDescent="0.3">
      <c r="A272" t="s">
        <v>492</v>
      </c>
      <c r="B272" s="6" t="s">
        <v>183</v>
      </c>
      <c r="C272">
        <v>0</v>
      </c>
      <c r="D272">
        <v>0</v>
      </c>
      <c r="E272">
        <v>40.832265560000003</v>
      </c>
      <c r="F272" s="6"/>
      <c r="G272" s="6"/>
      <c r="H272" s="6"/>
      <c r="I272" s="6"/>
      <c r="J272" s="6"/>
      <c r="K272" s="6"/>
      <c r="L272" s="6">
        <v>14.69961445312947</v>
      </c>
      <c r="M272" s="6">
        <v>16.8367950582509</v>
      </c>
      <c r="N272" s="6"/>
      <c r="O272">
        <v>3.4013159573078162E-2</v>
      </c>
      <c r="P272">
        <v>0.2866731584072113</v>
      </c>
      <c r="Q272" t="s">
        <v>273</v>
      </c>
      <c r="R272">
        <v>3.5</v>
      </c>
      <c r="S272" s="6">
        <v>4105.9540117438764</v>
      </c>
      <c r="T272" s="6">
        <v>4089.2818262942269</v>
      </c>
      <c r="U272" s="6">
        <v>6336.1313535824193</v>
      </c>
      <c r="V272">
        <v>6552.9740798516759</v>
      </c>
      <c r="W272">
        <v>3246.8252151909878</v>
      </c>
      <c r="X272">
        <v>1928.941547154677</v>
      </c>
      <c r="Y272">
        <v>2244.016486548242</v>
      </c>
      <c r="Z272">
        <v>0</v>
      </c>
      <c r="AA272">
        <v>3823.9624387920999</v>
      </c>
      <c r="AB272">
        <v>4</v>
      </c>
      <c r="AC272" s="6">
        <v>43.286533698765929</v>
      </c>
      <c r="AD272" s="6">
        <v>23450</v>
      </c>
      <c r="AE272">
        <v>5262</v>
      </c>
      <c r="AF272">
        <v>5055</v>
      </c>
      <c r="AG272">
        <v>23657</v>
      </c>
      <c r="AH272" s="23">
        <v>72.815872192382798</v>
      </c>
      <c r="AI272" s="23">
        <v>54.217048645019503</v>
      </c>
      <c r="AJ272" s="23">
        <v>1.0467271804809499</v>
      </c>
      <c r="AK272" s="23">
        <v>58.474636077880803</v>
      </c>
      <c r="AL272" s="23">
        <v>5.3043141365051198</v>
      </c>
      <c r="AM272" s="23">
        <v>53.755470275878899</v>
      </c>
      <c r="AN272">
        <v>88.500000000029999</v>
      </c>
      <c r="AO272">
        <v>18086.366666670001</v>
      </c>
      <c r="AP272">
        <v>9059.6447707080006</v>
      </c>
      <c r="AQ272">
        <v>0</v>
      </c>
      <c r="AR272">
        <v>0</v>
      </c>
      <c r="AS272">
        <v>14.050383</v>
      </c>
    </row>
    <row r="273" spans="1:45" x14ac:dyDescent="0.3">
      <c r="A273" t="s">
        <v>493</v>
      </c>
      <c r="B273" s="6" t="s">
        <v>183</v>
      </c>
      <c r="C273" t="s">
        <v>179</v>
      </c>
      <c r="D273" t="s">
        <v>494</v>
      </c>
      <c r="E273">
        <v>285.23022329999998</v>
      </c>
      <c r="F273" s="6"/>
      <c r="G273" s="6"/>
      <c r="H273" s="6"/>
      <c r="I273" s="6"/>
      <c r="J273" s="6"/>
      <c r="K273" s="6"/>
      <c r="L273" s="6">
        <v>102.6828808473051</v>
      </c>
      <c r="M273" s="6">
        <v>228.51355511157499</v>
      </c>
      <c r="N273" s="6"/>
      <c r="O273">
        <v>3.365151584148407E-2</v>
      </c>
      <c r="P273">
        <v>0.28386765718460077</v>
      </c>
      <c r="Q273" t="s">
        <v>273</v>
      </c>
      <c r="R273">
        <v>3.5</v>
      </c>
      <c r="S273" s="6">
        <v>3805.6479864342868</v>
      </c>
      <c r="T273" s="6">
        <v>3784.7460615934351</v>
      </c>
      <c r="U273" s="6">
        <v>6639.1347086858359</v>
      </c>
      <c r="V273">
        <v>6843.7700819407864</v>
      </c>
      <c r="W273">
        <v>2993.618311702493</v>
      </c>
      <c r="X273">
        <v>2189.3045726049031</v>
      </c>
      <c r="Y273">
        <v>2343.221033293376</v>
      </c>
      <c r="Z273">
        <v>0</v>
      </c>
      <c r="AA273">
        <v>4042.7925623526799</v>
      </c>
      <c r="AB273">
        <v>4</v>
      </c>
      <c r="AC273" s="6">
        <v>48.15612455416457</v>
      </c>
      <c r="AD273" s="6">
        <v>21564</v>
      </c>
      <c r="AE273">
        <v>2839</v>
      </c>
      <c r="AF273">
        <v>2807</v>
      </c>
      <c r="AG273">
        <v>21596</v>
      </c>
      <c r="AH273" s="23">
        <v>72.815872192382798</v>
      </c>
      <c r="AI273" s="23">
        <v>64.793609619140597</v>
      </c>
      <c r="AJ273" s="23">
        <v>1.1120346784591599</v>
      </c>
      <c r="AK273" s="23">
        <v>68.642967224121094</v>
      </c>
      <c r="AL273" s="23">
        <v>4.9613904953002903</v>
      </c>
      <c r="AM273" s="23">
        <v>64.489410400390597</v>
      </c>
      <c r="AN273">
        <v>88.500000000029999</v>
      </c>
      <c r="AO273">
        <v>18086.366666670001</v>
      </c>
      <c r="AP273">
        <v>9059.6447707080006</v>
      </c>
      <c r="AQ273">
        <v>0</v>
      </c>
      <c r="AR273">
        <v>0</v>
      </c>
      <c r="AS273">
        <v>14.050383</v>
      </c>
    </row>
    <row r="274" spans="1:45" x14ac:dyDescent="0.3">
      <c r="A274" t="s">
        <v>495</v>
      </c>
      <c r="B274" s="6" t="s">
        <v>183</v>
      </c>
      <c r="C274">
        <v>0</v>
      </c>
      <c r="D274">
        <v>0</v>
      </c>
      <c r="E274">
        <v>3119.2623739999999</v>
      </c>
      <c r="F274" s="6"/>
      <c r="G274" s="6"/>
      <c r="H274" s="6"/>
      <c r="I274" s="6"/>
      <c r="J274" s="6"/>
      <c r="K274" s="6"/>
      <c r="L274" s="6">
        <v>1122.934448847994</v>
      </c>
      <c r="M274" s="6">
        <v>5659.0762520046201</v>
      </c>
      <c r="N274" s="6"/>
      <c r="O274">
        <v>2.879665419459343E-2</v>
      </c>
      <c r="P274">
        <v>0.25673428177833563</v>
      </c>
      <c r="Q274" t="s">
        <v>246</v>
      </c>
      <c r="R274">
        <v>4.0625</v>
      </c>
      <c r="S274" s="6">
        <v>2265.022228317996</v>
      </c>
      <c r="T274" s="6">
        <v>1910.249294295952</v>
      </c>
      <c r="U274" s="6">
        <v>4510.2114624169872</v>
      </c>
      <c r="V274">
        <v>9430.612538174868</v>
      </c>
      <c r="W274">
        <v>750.36782090751296</v>
      </c>
      <c r="X274">
        <v>304.87759147334032</v>
      </c>
      <c r="Y274">
        <v>2791.6639446833019</v>
      </c>
      <c r="Z274">
        <v>0</v>
      </c>
      <c r="AA274">
        <v>4187.1070769256303</v>
      </c>
      <c r="AB274">
        <v>4</v>
      </c>
      <c r="AC274" s="6">
        <v>99.653633172403403</v>
      </c>
      <c r="AD274" s="6">
        <v>17450</v>
      </c>
      <c r="AE274">
        <v>1758</v>
      </c>
      <c r="AF274">
        <v>370</v>
      </c>
      <c r="AG274">
        <v>18838</v>
      </c>
      <c r="AH274" s="23">
        <v>94.901771545410099</v>
      </c>
      <c r="AI274" s="23">
        <v>88.034736633300696</v>
      </c>
      <c r="AJ274" s="23">
        <v>1.7718026638030999</v>
      </c>
      <c r="AK274" s="23">
        <v>95.545822143554602</v>
      </c>
      <c r="AL274" s="23">
        <v>9.2828836441040004</v>
      </c>
      <c r="AM274" s="23">
        <v>86.715126037597599</v>
      </c>
      <c r="AN274">
        <v>88.500000000029999</v>
      </c>
      <c r="AO274">
        <v>18086.366666670001</v>
      </c>
      <c r="AP274">
        <v>9059.6447707080006</v>
      </c>
      <c r="AQ274">
        <v>0</v>
      </c>
      <c r="AR274">
        <v>2.4500000000000002</v>
      </c>
      <c r="AS274">
        <v>14.050383</v>
      </c>
    </row>
    <row r="275" spans="1:45" x14ac:dyDescent="0.3">
      <c r="A275" t="s">
        <v>496</v>
      </c>
      <c r="B275" s="6" t="s">
        <v>178</v>
      </c>
      <c r="C275" t="s">
        <v>179</v>
      </c>
      <c r="D275" t="s">
        <v>497</v>
      </c>
      <c r="E275">
        <v>209.58610999999999</v>
      </c>
      <c r="F275" s="6">
        <v>2</v>
      </c>
      <c r="G275" s="6">
        <v>1</v>
      </c>
      <c r="H275" s="6">
        <v>1.25</v>
      </c>
      <c r="I275" s="6">
        <v>1.19</v>
      </c>
      <c r="J275" s="6">
        <v>0.53</v>
      </c>
      <c r="K275" s="6">
        <v>2.5</v>
      </c>
      <c r="L275" s="6">
        <v>238.33</v>
      </c>
      <c r="M275" s="6">
        <v>389.66955000000002</v>
      </c>
      <c r="N275" s="6">
        <v>2</v>
      </c>
      <c r="O275">
        <v>3.4023240208625793E-2</v>
      </c>
      <c r="P275">
        <v>0.26019549369812012</v>
      </c>
      <c r="Q275" t="s">
        <v>246</v>
      </c>
      <c r="R275">
        <v>4.0625</v>
      </c>
      <c r="S275" s="6">
        <v>2309.572794426922</v>
      </c>
      <c r="T275" s="6">
        <v>2119.2700353704658</v>
      </c>
      <c r="U275" s="6">
        <v>4948.9485703178843</v>
      </c>
      <c r="V275">
        <v>9042.4240700430692</v>
      </c>
      <c r="W275">
        <v>806.37367183188189</v>
      </c>
      <c r="X275">
        <v>577.93739768236424</v>
      </c>
      <c r="Y275">
        <v>2511.327491996215</v>
      </c>
      <c r="Z275">
        <v>0</v>
      </c>
      <c r="AA275">
        <v>4128.3028279740902</v>
      </c>
      <c r="AB275">
        <v>4</v>
      </c>
      <c r="AC275" s="6">
        <v>97.230029588731156</v>
      </c>
      <c r="AD275" s="6">
        <v>17971</v>
      </c>
      <c r="AE275">
        <v>1756</v>
      </c>
      <c r="AF275">
        <v>413</v>
      </c>
      <c r="AG275">
        <v>19314</v>
      </c>
      <c r="AH275" s="23">
        <v>106.84603881835901</v>
      </c>
      <c r="AI275" s="23">
        <v>101.492454528808</v>
      </c>
      <c r="AJ275" s="23">
        <v>1.6987324953079199</v>
      </c>
      <c r="AK275" s="23">
        <v>108.190017700195</v>
      </c>
      <c r="AL275" s="23">
        <v>8.3962965011596609</v>
      </c>
      <c r="AM275" s="23">
        <v>100.494453430175</v>
      </c>
      <c r="AN275">
        <v>88.500000000029999</v>
      </c>
      <c r="AO275">
        <v>18086.366666670001</v>
      </c>
      <c r="AP275">
        <v>9059.6447707080006</v>
      </c>
      <c r="AQ275">
        <v>0</v>
      </c>
      <c r="AR275">
        <v>2.4500000000000002</v>
      </c>
      <c r="AS275">
        <v>14.050383</v>
      </c>
    </row>
    <row r="276" spans="1:45" x14ac:dyDescent="0.3">
      <c r="A276" t="s">
        <v>498</v>
      </c>
      <c r="B276" s="6" t="s">
        <v>183</v>
      </c>
      <c r="C276">
        <v>0</v>
      </c>
      <c r="D276">
        <v>0</v>
      </c>
      <c r="E276">
        <v>146.87327300000001</v>
      </c>
      <c r="F276" s="6"/>
      <c r="G276" s="6"/>
      <c r="H276" s="6"/>
      <c r="I276" s="6"/>
      <c r="J276" s="6"/>
      <c r="K276" s="6"/>
      <c r="L276" s="6">
        <v>52.874378298064691</v>
      </c>
      <c r="M276" s="6">
        <v>93.791444481525801</v>
      </c>
      <c r="N276" s="6"/>
      <c r="O276">
        <v>3.4681845456361771E-2</v>
      </c>
      <c r="P276">
        <v>0.26632747054100042</v>
      </c>
      <c r="Q276" t="s">
        <v>246</v>
      </c>
      <c r="R276">
        <v>4.0625</v>
      </c>
      <c r="S276" s="6">
        <v>2415.726291506689</v>
      </c>
      <c r="T276" s="6">
        <v>2373.2621354347239</v>
      </c>
      <c r="U276" s="6">
        <v>5501.9547598755998</v>
      </c>
      <c r="V276">
        <v>8609.6017900711922</v>
      </c>
      <c r="W276">
        <v>1105.2157070190281</v>
      </c>
      <c r="X276">
        <v>1111.3744126345521</v>
      </c>
      <c r="Y276">
        <v>2316.162446822404</v>
      </c>
      <c r="Z276">
        <v>0</v>
      </c>
      <c r="AA276">
        <v>4180.9519609912604</v>
      </c>
      <c r="AB276">
        <v>4</v>
      </c>
      <c r="AC276" s="6">
        <v>91.280762671708189</v>
      </c>
      <c r="AD276" s="6">
        <v>18572</v>
      </c>
      <c r="AE276">
        <v>1750</v>
      </c>
      <c r="AF276">
        <v>503</v>
      </c>
      <c r="AG276">
        <v>19819</v>
      </c>
      <c r="AH276" s="23">
        <v>106.84603881835901</v>
      </c>
      <c r="AI276" s="23">
        <v>108.052452087402</v>
      </c>
      <c r="AJ276" s="23">
        <v>1.60983562469482</v>
      </c>
      <c r="AK276" s="23">
        <v>113.686569213867</v>
      </c>
      <c r="AL276" s="23">
        <v>7.24395275115966</v>
      </c>
      <c r="AM276" s="23">
        <v>107.35967254638599</v>
      </c>
      <c r="AN276">
        <v>88.500000000029999</v>
      </c>
      <c r="AO276">
        <v>18086.366666670001</v>
      </c>
      <c r="AP276">
        <v>9059.6447707080006</v>
      </c>
      <c r="AQ276">
        <v>0</v>
      </c>
      <c r="AR276">
        <v>2.4500000000000002</v>
      </c>
      <c r="AS276">
        <v>14.050383</v>
      </c>
    </row>
    <row r="277" spans="1:45" x14ac:dyDescent="0.3">
      <c r="A277" t="s">
        <v>499</v>
      </c>
      <c r="B277" s="6" t="s">
        <v>183</v>
      </c>
      <c r="C277">
        <v>0</v>
      </c>
      <c r="D277">
        <v>0</v>
      </c>
      <c r="E277">
        <v>179.67573920000001</v>
      </c>
      <c r="F277" s="6"/>
      <c r="G277" s="6"/>
      <c r="H277" s="6"/>
      <c r="I277" s="6"/>
      <c r="J277" s="6"/>
      <c r="K277" s="6"/>
      <c r="L277" s="6">
        <v>64.683263370394698</v>
      </c>
      <c r="M277" s="6">
        <v>122.920569301678</v>
      </c>
      <c r="N277" s="6"/>
      <c r="O277">
        <v>3.5813074558973312E-2</v>
      </c>
      <c r="P277">
        <v>0.26417151093482971</v>
      </c>
      <c r="Q277" t="s">
        <v>246</v>
      </c>
      <c r="R277">
        <v>4.0625</v>
      </c>
      <c r="S277" s="6">
        <v>2265.8532359296419</v>
      </c>
      <c r="T277" s="6">
        <v>2247.445965096872</v>
      </c>
      <c r="U277" s="6">
        <v>5952.7732783812789</v>
      </c>
      <c r="V277">
        <v>8514.432527831932</v>
      </c>
      <c r="W277">
        <v>1267.0873998164579</v>
      </c>
      <c r="X277">
        <v>1593.8282893046639</v>
      </c>
      <c r="Y277">
        <v>2590.273851579339</v>
      </c>
      <c r="Z277">
        <v>0</v>
      </c>
      <c r="AA277">
        <v>4559.6050533532198</v>
      </c>
      <c r="AB277">
        <v>4</v>
      </c>
      <c r="AC277" s="6">
        <v>90.600642059527587</v>
      </c>
      <c r="AD277" s="6">
        <v>18912</v>
      </c>
      <c r="AE277">
        <v>1735</v>
      </c>
      <c r="AF277">
        <v>525</v>
      </c>
      <c r="AG277">
        <v>20122</v>
      </c>
      <c r="AH277" s="23">
        <v>95.915359497070298</v>
      </c>
      <c r="AI277" s="23">
        <v>112.770462036132</v>
      </c>
      <c r="AJ277" s="23">
        <v>1.7902806997299101</v>
      </c>
      <c r="AK277" s="23">
        <v>118.00347137451099</v>
      </c>
      <c r="AL277" s="23">
        <v>7.0232901573181099</v>
      </c>
      <c r="AM277" s="23">
        <v>112.014450073242</v>
      </c>
      <c r="AN277">
        <v>88.500000000029999</v>
      </c>
      <c r="AO277">
        <v>18086.366666670001</v>
      </c>
      <c r="AP277">
        <v>9059.6447707080006</v>
      </c>
      <c r="AQ277">
        <v>0</v>
      </c>
      <c r="AR277">
        <v>2.4500000000000002</v>
      </c>
      <c r="AS277">
        <v>14.050383</v>
      </c>
    </row>
    <row r="278" spans="1:45" x14ac:dyDescent="0.3">
      <c r="A278" t="s">
        <v>500</v>
      </c>
      <c r="B278" s="6" t="s">
        <v>178</v>
      </c>
      <c r="C278" t="s">
        <v>179</v>
      </c>
      <c r="D278" t="s">
        <v>501</v>
      </c>
      <c r="E278">
        <v>1078.62771</v>
      </c>
      <c r="F278" s="6">
        <v>2.5</v>
      </c>
      <c r="G278" s="6">
        <v>1.5</v>
      </c>
      <c r="H278" s="6">
        <v>2.25</v>
      </c>
      <c r="I278" s="6">
        <v>2.02</v>
      </c>
      <c r="J278" s="6">
        <v>1.02</v>
      </c>
      <c r="K278" s="6">
        <v>2.5</v>
      </c>
      <c r="L278" s="6">
        <v>3978</v>
      </c>
      <c r="M278" s="6">
        <v>6504.03</v>
      </c>
      <c r="N278" s="6">
        <v>2.75</v>
      </c>
      <c r="O278">
        <v>3.4543424844741821E-2</v>
      </c>
      <c r="P278">
        <v>0.26320204138755798</v>
      </c>
      <c r="Q278" t="s">
        <v>246</v>
      </c>
      <c r="R278">
        <v>4.0625</v>
      </c>
      <c r="S278" s="6">
        <v>2689.195689423882</v>
      </c>
      <c r="T278" s="6">
        <v>2349.8422485149708</v>
      </c>
      <c r="U278" s="6">
        <v>4524.3141314944451</v>
      </c>
      <c r="V278">
        <v>9097.3599533761135</v>
      </c>
      <c r="W278">
        <v>1159.709846838492</v>
      </c>
      <c r="X278">
        <v>200.24807058743559</v>
      </c>
      <c r="Y278">
        <v>2397.970116282605</v>
      </c>
      <c r="Z278">
        <v>0</v>
      </c>
      <c r="AA278">
        <v>3749.6586096179199</v>
      </c>
      <c r="AB278">
        <v>4</v>
      </c>
      <c r="AC278" s="6">
        <v>94.182861398944425</v>
      </c>
      <c r="AD278" s="6">
        <v>17713</v>
      </c>
      <c r="AE278">
        <v>1812</v>
      </c>
      <c r="AF278">
        <v>414</v>
      </c>
      <c r="AG278">
        <v>19111</v>
      </c>
      <c r="AH278" s="23">
        <v>94.901771545410099</v>
      </c>
      <c r="AI278" s="23">
        <v>95.500755310058594</v>
      </c>
      <c r="AJ278" s="23">
        <v>1.78664422035217</v>
      </c>
      <c r="AK278" s="23">
        <v>103.17244720458901</v>
      </c>
      <c r="AL278" s="23">
        <v>9.4583282470703107</v>
      </c>
      <c r="AM278" s="23">
        <v>94.242973327636705</v>
      </c>
      <c r="AN278">
        <v>88.500000000029999</v>
      </c>
      <c r="AO278">
        <v>18086.366666670001</v>
      </c>
      <c r="AP278">
        <v>9059.6447707080006</v>
      </c>
      <c r="AQ278">
        <v>0</v>
      </c>
      <c r="AR278">
        <v>2.4500000000000002</v>
      </c>
      <c r="AS278">
        <v>14.050383</v>
      </c>
    </row>
    <row r="279" spans="1:45" x14ac:dyDescent="0.3">
      <c r="A279" t="s">
        <v>502</v>
      </c>
      <c r="B279" s="6" t="s">
        <v>183</v>
      </c>
      <c r="C279">
        <v>0</v>
      </c>
      <c r="D279">
        <v>0</v>
      </c>
      <c r="E279">
        <v>426.6210299</v>
      </c>
      <c r="F279" s="6"/>
      <c r="G279" s="6"/>
      <c r="H279" s="6"/>
      <c r="I279" s="6"/>
      <c r="J279" s="6"/>
      <c r="K279" s="6"/>
      <c r="L279" s="6">
        <v>153.58356647193429</v>
      </c>
      <c r="M279" s="6">
        <v>392.19656839681102</v>
      </c>
      <c r="N279" s="6"/>
      <c r="O279">
        <v>3.2946810126304633E-2</v>
      </c>
      <c r="P279">
        <v>0.28067910671234131</v>
      </c>
      <c r="Q279" t="s">
        <v>273</v>
      </c>
      <c r="R279">
        <v>3.5</v>
      </c>
      <c r="S279" s="6">
        <v>3779.7011198611958</v>
      </c>
      <c r="T279" s="6">
        <v>3740.466863778116</v>
      </c>
      <c r="U279" s="6">
        <v>6686.6261981590997</v>
      </c>
      <c r="V279">
        <v>6853.8058308922364</v>
      </c>
      <c r="W279">
        <v>3069.9989740104788</v>
      </c>
      <c r="X279">
        <v>2403.2531041109792</v>
      </c>
      <c r="Y279">
        <v>2605.482445018165</v>
      </c>
      <c r="Z279">
        <v>0</v>
      </c>
      <c r="AA279">
        <v>4283.1501917232799</v>
      </c>
      <c r="AB279">
        <v>4</v>
      </c>
      <c r="AC279" s="6">
        <v>46.083457656383153</v>
      </c>
      <c r="AD279" s="6">
        <v>21216</v>
      </c>
      <c r="AE279">
        <v>2808</v>
      </c>
      <c r="AF279">
        <v>2690</v>
      </c>
      <c r="AG279">
        <v>21334</v>
      </c>
      <c r="AH279" s="23">
        <v>72.815872192382798</v>
      </c>
      <c r="AI279" s="23">
        <v>59.933628082275298</v>
      </c>
      <c r="AJ279" s="23">
        <v>0.95618325471877996</v>
      </c>
      <c r="AK279" s="23">
        <v>63.937416076660099</v>
      </c>
      <c r="AL279" s="23">
        <v>4.9599714279174796</v>
      </c>
      <c r="AM279" s="23">
        <v>59.687126159667898</v>
      </c>
      <c r="AN279">
        <v>88.500000000029999</v>
      </c>
      <c r="AO279">
        <v>18086.366666670001</v>
      </c>
      <c r="AP279">
        <v>9059.6447707080006</v>
      </c>
      <c r="AQ279">
        <v>0</v>
      </c>
      <c r="AR279">
        <v>0</v>
      </c>
      <c r="AS279">
        <v>14.050383</v>
      </c>
    </row>
    <row r="280" spans="1:45" x14ac:dyDescent="0.3">
      <c r="A280" t="s">
        <v>503</v>
      </c>
      <c r="B280" s="6" t="s">
        <v>183</v>
      </c>
      <c r="C280" t="s">
        <v>179</v>
      </c>
      <c r="D280" t="s">
        <v>272</v>
      </c>
      <c r="E280">
        <v>400.20437879999997</v>
      </c>
      <c r="F280" s="6"/>
      <c r="G280" s="6"/>
      <c r="H280" s="6"/>
      <c r="I280" s="6"/>
      <c r="J280" s="6"/>
      <c r="K280" s="6"/>
      <c r="L280" s="6">
        <v>144.07357756108041</v>
      </c>
      <c r="M280" s="6">
        <v>359.962823796831</v>
      </c>
      <c r="N280" s="6"/>
      <c r="O280">
        <v>3.1676594167947769E-2</v>
      </c>
      <c r="P280">
        <v>0.30012023448944092</v>
      </c>
      <c r="Q280" t="s">
        <v>273</v>
      </c>
      <c r="R280">
        <v>1.0625</v>
      </c>
      <c r="S280" s="6">
        <v>5114.3817090400462</v>
      </c>
      <c r="T280" s="6">
        <v>1134.187398667262</v>
      </c>
      <c r="U280" s="6">
        <v>5418.0505200130638</v>
      </c>
      <c r="V280">
        <v>6873.6036376972161</v>
      </c>
      <c r="W280">
        <v>4783.4034017801341</v>
      </c>
      <c r="X280">
        <v>363.90843552072653</v>
      </c>
      <c r="Y280">
        <v>2375.288477846394</v>
      </c>
      <c r="Z280">
        <v>0</v>
      </c>
      <c r="AA280">
        <v>294.00479441758802</v>
      </c>
      <c r="AB280">
        <v>4</v>
      </c>
      <c r="AC280" s="6">
        <v>47.109291767635931</v>
      </c>
      <c r="AD280" s="6">
        <v>30577</v>
      </c>
      <c r="AE280">
        <v>10446</v>
      </c>
      <c r="AF280">
        <v>11767</v>
      </c>
      <c r="AG280">
        <v>29256</v>
      </c>
      <c r="AH280" s="23">
        <v>72.975624084472599</v>
      </c>
      <c r="AI280" s="23">
        <v>64.554435729980398</v>
      </c>
      <c r="AJ280" s="23">
        <v>2.2346017360687198</v>
      </c>
      <c r="AK280" s="23">
        <v>65.805091857910099</v>
      </c>
      <c r="AL280" s="23">
        <v>3.4852545261382999</v>
      </c>
      <c r="AM280" s="23">
        <v>62.8328437805175</v>
      </c>
      <c r="AN280">
        <v>195.63333333327</v>
      </c>
      <c r="AO280">
        <v>41975.433333360001</v>
      </c>
      <c r="AP280">
        <v>21060.335454158299</v>
      </c>
      <c r="AQ280">
        <v>0</v>
      </c>
      <c r="AR280">
        <v>0</v>
      </c>
      <c r="AS280">
        <v>6.7767369999999998</v>
      </c>
    </row>
    <row r="281" spans="1:45" x14ac:dyDescent="0.3">
      <c r="A281" t="s">
        <v>504</v>
      </c>
      <c r="B281" s="6" t="s">
        <v>183</v>
      </c>
      <c r="C281" t="s">
        <v>179</v>
      </c>
      <c r="D281" t="s">
        <v>505</v>
      </c>
      <c r="E281">
        <v>1865.6863410000001</v>
      </c>
      <c r="F281" s="6"/>
      <c r="G281" s="6"/>
      <c r="H281" s="6"/>
      <c r="I281" s="6"/>
      <c r="J281" s="6"/>
      <c r="K281" s="6"/>
      <c r="L281" s="6">
        <v>671.64708626657728</v>
      </c>
      <c r="M281" s="6">
        <v>2839.6204902642899</v>
      </c>
      <c r="N281" s="6"/>
      <c r="O281">
        <v>3.6212719976902008E-2</v>
      </c>
      <c r="P281">
        <v>0.27892878651618958</v>
      </c>
      <c r="Q281" t="s">
        <v>273</v>
      </c>
      <c r="R281">
        <v>1.0625</v>
      </c>
      <c r="S281" s="6">
        <v>5848.9104931717466</v>
      </c>
      <c r="T281" s="6">
        <v>3004.7233967036632</v>
      </c>
      <c r="U281" s="6">
        <v>4780.5633451497042</v>
      </c>
      <c r="V281">
        <v>4819.4257018192038</v>
      </c>
      <c r="W281">
        <v>5237.4929416757177</v>
      </c>
      <c r="X281">
        <v>2774.10846363678</v>
      </c>
      <c r="Y281">
        <v>3868.92257774676</v>
      </c>
      <c r="Z281">
        <v>0</v>
      </c>
      <c r="AA281">
        <v>4633.8336634665602</v>
      </c>
      <c r="AB281">
        <v>4</v>
      </c>
      <c r="AC281" s="6">
        <v>29.2679331413146</v>
      </c>
      <c r="AD281" s="6">
        <v>66874</v>
      </c>
      <c r="AE281">
        <v>73910</v>
      </c>
      <c r="AF281">
        <v>50863</v>
      </c>
      <c r="AG281">
        <v>89921</v>
      </c>
      <c r="AH281" s="23">
        <v>74.418029785156193</v>
      </c>
      <c r="AI281" s="23">
        <v>35.1623725891113</v>
      </c>
      <c r="AJ281" s="23">
        <v>3.62765169143676</v>
      </c>
      <c r="AK281" s="23">
        <v>38.878620147705</v>
      </c>
      <c r="AL281" s="23">
        <v>7.3438978195190403</v>
      </c>
      <c r="AM281" s="23">
        <v>31.586235046386701</v>
      </c>
      <c r="AN281">
        <v>48.533333333229997</v>
      </c>
      <c r="AO281">
        <v>10311.466666667</v>
      </c>
      <c r="AP281">
        <v>5189.507052295</v>
      </c>
      <c r="AQ281">
        <v>0</v>
      </c>
      <c r="AR281">
        <v>0</v>
      </c>
      <c r="AS281">
        <v>12.458038999999999</v>
      </c>
    </row>
    <row r="282" spans="1:45" x14ac:dyDescent="0.3">
      <c r="A282" t="s">
        <v>506</v>
      </c>
      <c r="B282" s="6" t="s">
        <v>183</v>
      </c>
      <c r="C282">
        <v>0</v>
      </c>
      <c r="D282">
        <v>0</v>
      </c>
      <c r="E282">
        <v>232.4365975</v>
      </c>
      <c r="F282" s="6"/>
      <c r="G282" s="6"/>
      <c r="H282" s="6"/>
      <c r="I282" s="6"/>
      <c r="J282" s="6"/>
      <c r="K282" s="6"/>
      <c r="L282" s="6">
        <v>83.677174053266654</v>
      </c>
      <c r="M282" s="6">
        <v>173.63883315505899</v>
      </c>
      <c r="N282" s="6"/>
      <c r="O282">
        <v>3.2109718769788742E-2</v>
      </c>
      <c r="P282">
        <v>0.30659875273704529</v>
      </c>
      <c r="Q282" t="s">
        <v>255</v>
      </c>
      <c r="R282">
        <v>1.0625</v>
      </c>
      <c r="S282" s="6">
        <v>6847.0809066739284</v>
      </c>
      <c r="T282" s="6">
        <v>3648.048718037498</v>
      </c>
      <c r="U282" s="6">
        <v>4095.6484682288892</v>
      </c>
      <c r="V282">
        <v>4722.0343822472978</v>
      </c>
      <c r="W282">
        <v>5465.6504539610341</v>
      </c>
      <c r="X282">
        <v>1568.2586188558989</v>
      </c>
      <c r="Y282">
        <v>2164.6129564322441</v>
      </c>
      <c r="Z282">
        <v>0</v>
      </c>
      <c r="AA282">
        <v>611.00300726754801</v>
      </c>
      <c r="AB282">
        <v>4</v>
      </c>
      <c r="AC282" s="6">
        <v>78.635968845583619</v>
      </c>
      <c r="AD282" s="6">
        <v>102895</v>
      </c>
      <c r="AE282">
        <v>125719</v>
      </c>
      <c r="AF282">
        <v>86758</v>
      </c>
      <c r="AG282">
        <v>141856</v>
      </c>
      <c r="AH282" s="23">
        <v>111.50942993164</v>
      </c>
      <c r="AI282" s="23">
        <v>57.325603485107401</v>
      </c>
      <c r="AJ282" s="23">
        <v>15.791102409362701</v>
      </c>
      <c r="AK282" s="23">
        <v>50.263191223144503</v>
      </c>
      <c r="AL282" s="23">
        <v>8.7286949157714808</v>
      </c>
      <c r="AM282" s="23">
        <v>41.923301696777301</v>
      </c>
      <c r="AN282">
        <v>195.63333333327</v>
      </c>
      <c r="AO282">
        <v>41975.433333360001</v>
      </c>
      <c r="AP282">
        <v>21060.335454158299</v>
      </c>
      <c r="AQ282">
        <v>0</v>
      </c>
      <c r="AR282">
        <v>0</v>
      </c>
      <c r="AS282">
        <v>12.599992</v>
      </c>
    </row>
    <row r="283" spans="1:45" x14ac:dyDescent="0.3">
      <c r="A283" t="s">
        <v>507</v>
      </c>
      <c r="B283" s="6" t="s">
        <v>183</v>
      </c>
      <c r="C283">
        <v>0</v>
      </c>
      <c r="D283">
        <v>0</v>
      </c>
      <c r="E283">
        <v>478.7459796</v>
      </c>
      <c r="F283" s="6"/>
      <c r="G283" s="6"/>
      <c r="H283" s="6"/>
      <c r="I283" s="6"/>
      <c r="J283" s="6"/>
      <c r="K283" s="6"/>
      <c r="L283" s="6">
        <v>172.34854970159009</v>
      </c>
      <c r="M283" s="6">
        <v>457.79723142982499</v>
      </c>
      <c r="N283" s="6"/>
      <c r="O283">
        <v>3.2425634562969208E-2</v>
      </c>
      <c r="P283">
        <v>0.30659875273704529</v>
      </c>
      <c r="Q283" t="s">
        <v>255</v>
      </c>
      <c r="R283">
        <v>1.0625</v>
      </c>
      <c r="S283" s="6">
        <v>6835.9890298935179</v>
      </c>
      <c r="T283" s="6">
        <v>3542.17428102539</v>
      </c>
      <c r="U283" s="6">
        <v>4146.4049707831373</v>
      </c>
      <c r="V283">
        <v>4785.6547704120612</v>
      </c>
      <c r="W283">
        <v>5443.3772002682899</v>
      </c>
      <c r="X283">
        <v>1617.224046151744</v>
      </c>
      <c r="Y283">
        <v>2137.091868175582</v>
      </c>
      <c r="Z283">
        <v>0</v>
      </c>
      <c r="AA283">
        <v>505.27715821085297</v>
      </c>
      <c r="AB283">
        <v>4</v>
      </c>
      <c r="AC283" s="6">
        <v>76.214231653318635</v>
      </c>
      <c r="AD283" s="6">
        <v>99230</v>
      </c>
      <c r="AE283">
        <v>119793</v>
      </c>
      <c r="AF283">
        <v>83014</v>
      </c>
      <c r="AG283">
        <v>136009</v>
      </c>
      <c r="AH283" s="23">
        <v>111.50942993164</v>
      </c>
      <c r="AI283" s="23">
        <v>57.325603485107401</v>
      </c>
      <c r="AJ283" s="23">
        <v>15.791102409362701</v>
      </c>
      <c r="AK283" s="23">
        <v>50.263191223144503</v>
      </c>
      <c r="AL283" s="23">
        <v>8.7286949157714808</v>
      </c>
      <c r="AM283" s="23">
        <v>41.923301696777301</v>
      </c>
      <c r="AN283">
        <v>195.63333333327</v>
      </c>
      <c r="AO283">
        <v>41975.433333360001</v>
      </c>
      <c r="AP283">
        <v>21060.335454158299</v>
      </c>
      <c r="AQ283">
        <v>0</v>
      </c>
      <c r="AR283">
        <v>0</v>
      </c>
      <c r="AS283">
        <v>12.599992</v>
      </c>
    </row>
    <row r="284" spans="1:45" x14ac:dyDescent="0.3">
      <c r="A284" t="s">
        <v>508</v>
      </c>
      <c r="B284" s="6" t="s">
        <v>183</v>
      </c>
      <c r="C284" t="s">
        <v>179</v>
      </c>
      <c r="D284">
        <v>0</v>
      </c>
      <c r="E284">
        <v>153.78775780000001</v>
      </c>
      <c r="F284" s="6"/>
      <c r="G284" s="6"/>
      <c r="H284" s="6"/>
      <c r="I284" s="6"/>
      <c r="J284" s="6"/>
      <c r="K284" s="6"/>
      <c r="L284" s="6">
        <v>55.36358991136774</v>
      </c>
      <c r="M284" s="6">
        <v>99.762886735385607</v>
      </c>
      <c r="N284" s="6"/>
      <c r="O284">
        <v>3.4192617982625961E-2</v>
      </c>
      <c r="P284">
        <v>0.29379984736442571</v>
      </c>
      <c r="Q284" t="s">
        <v>304</v>
      </c>
      <c r="R284">
        <v>1.0625</v>
      </c>
      <c r="S284" s="6">
        <v>4630.6138463087091</v>
      </c>
      <c r="T284" s="6">
        <v>4612.7564188398264</v>
      </c>
      <c r="U284" s="6">
        <v>5879.5573189744446</v>
      </c>
      <c r="V284">
        <v>6233.4190708199267</v>
      </c>
      <c r="W284">
        <v>3484.269476659736</v>
      </c>
      <c r="X284">
        <v>988.07443980561959</v>
      </c>
      <c r="Y284">
        <v>1358.6484030886211</v>
      </c>
      <c r="Z284">
        <v>0</v>
      </c>
      <c r="AA284">
        <v>2799.9560088737699</v>
      </c>
      <c r="AB284">
        <v>4</v>
      </c>
      <c r="AC284" s="6">
        <v>43.113500955445012</v>
      </c>
      <c r="AD284" s="6">
        <v>30665</v>
      </c>
      <c r="AE284">
        <v>14430</v>
      </c>
      <c r="AF284">
        <v>12309</v>
      </c>
      <c r="AG284">
        <v>32786</v>
      </c>
      <c r="AH284" s="23">
        <v>63.101238250732401</v>
      </c>
      <c r="AI284" s="23">
        <v>53.933925628662102</v>
      </c>
      <c r="AJ284" s="23">
        <v>1.53566586971282</v>
      </c>
      <c r="AK284" s="23">
        <v>57.443199157714801</v>
      </c>
      <c r="AL284" s="23">
        <v>5.0449399948120099</v>
      </c>
      <c r="AM284" s="23">
        <v>52.980022430419901</v>
      </c>
      <c r="AN284">
        <v>88.500000000029999</v>
      </c>
      <c r="AO284">
        <v>18086.366666670001</v>
      </c>
      <c r="AP284">
        <v>9059.6447707080006</v>
      </c>
      <c r="AQ284">
        <v>0</v>
      </c>
      <c r="AR284">
        <v>0</v>
      </c>
      <c r="AS284">
        <v>14.050383</v>
      </c>
    </row>
    <row r="285" spans="1:45" x14ac:dyDescent="0.3">
      <c r="A285" t="s">
        <v>509</v>
      </c>
      <c r="B285" s="6" t="s">
        <v>183</v>
      </c>
      <c r="C285">
        <v>0</v>
      </c>
      <c r="D285">
        <v>0</v>
      </c>
      <c r="E285">
        <v>233.77050080000001</v>
      </c>
      <c r="F285" s="6"/>
      <c r="G285" s="6"/>
      <c r="H285" s="6"/>
      <c r="I285" s="6"/>
      <c r="J285" s="6"/>
      <c r="K285" s="6"/>
      <c r="L285" s="6">
        <v>84.157381627801797</v>
      </c>
      <c r="M285" s="6">
        <v>174.97712044117799</v>
      </c>
      <c r="N285" s="6"/>
      <c r="O285">
        <v>3.4131951630115509E-2</v>
      </c>
      <c r="P285">
        <v>0.29400968551635742</v>
      </c>
      <c r="Q285" t="s">
        <v>304</v>
      </c>
      <c r="R285">
        <v>1.0625</v>
      </c>
      <c r="S285" s="6">
        <v>4851.3780424299139</v>
      </c>
      <c r="T285" s="6">
        <v>4681.7861573129621</v>
      </c>
      <c r="U285" s="6">
        <v>5682.8066626482487</v>
      </c>
      <c r="V285">
        <v>6059.9694522132604</v>
      </c>
      <c r="W285">
        <v>3672.215832603426</v>
      </c>
      <c r="X285">
        <v>744.44256817050223</v>
      </c>
      <c r="Y285">
        <v>1283.1026927162011</v>
      </c>
      <c r="Z285">
        <v>0</v>
      </c>
      <c r="AA285">
        <v>2568.94413762259</v>
      </c>
      <c r="AB285">
        <v>4</v>
      </c>
      <c r="AC285" s="6">
        <v>41.650143865589463</v>
      </c>
      <c r="AD285" s="6">
        <v>35357</v>
      </c>
      <c r="AE285">
        <v>20473</v>
      </c>
      <c r="AF285">
        <v>16675</v>
      </c>
      <c r="AG285">
        <v>39155</v>
      </c>
      <c r="AH285" s="23">
        <v>60.219154357910099</v>
      </c>
      <c r="AI285" s="23">
        <v>50.8924140930175</v>
      </c>
      <c r="AJ285" s="23">
        <v>2.1224093437194802</v>
      </c>
      <c r="AK285" s="23">
        <v>53.341442108154297</v>
      </c>
      <c r="AL285" s="23">
        <v>4.5714373588562003</v>
      </c>
      <c r="AM285" s="23">
        <v>49.255985260009702</v>
      </c>
      <c r="AN285">
        <v>88.500000000029999</v>
      </c>
      <c r="AO285">
        <v>18086.366666670001</v>
      </c>
      <c r="AP285">
        <v>9059.6447707080006</v>
      </c>
      <c r="AQ285">
        <v>0</v>
      </c>
      <c r="AR285">
        <v>0</v>
      </c>
      <c r="AS285">
        <v>14.050383</v>
      </c>
    </row>
    <row r="286" spans="1:45" x14ac:dyDescent="0.3">
      <c r="A286" t="s">
        <v>510</v>
      </c>
      <c r="B286" s="6" t="s">
        <v>183</v>
      </c>
      <c r="C286" t="s">
        <v>179</v>
      </c>
      <c r="D286">
        <v>0</v>
      </c>
      <c r="E286">
        <v>119.4265626</v>
      </c>
      <c r="F286" s="6"/>
      <c r="G286" s="6"/>
      <c r="H286" s="6"/>
      <c r="I286" s="6"/>
      <c r="J286" s="6"/>
      <c r="K286" s="6"/>
      <c r="L286" s="6">
        <v>42.993565014638008</v>
      </c>
      <c r="M286" s="6">
        <v>71.059551209297098</v>
      </c>
      <c r="N286" s="6"/>
      <c r="O286">
        <v>3.4192617982625961E-2</v>
      </c>
      <c r="P286">
        <v>0.29400968551635742</v>
      </c>
      <c r="Q286" t="s">
        <v>304</v>
      </c>
      <c r="R286">
        <v>1.0625</v>
      </c>
      <c r="S286" s="6">
        <v>4739.4119983658056</v>
      </c>
      <c r="T286" s="6">
        <v>4717.0675913619089</v>
      </c>
      <c r="U286" s="6">
        <v>5788.2552225079926</v>
      </c>
      <c r="V286">
        <v>6158.0258189319138</v>
      </c>
      <c r="W286">
        <v>3568.6986348589571</v>
      </c>
      <c r="X286">
        <v>858.40596950021336</v>
      </c>
      <c r="Y286">
        <v>1284.7891777982049</v>
      </c>
      <c r="Z286">
        <v>0</v>
      </c>
      <c r="AA286">
        <v>2662.5525464715802</v>
      </c>
      <c r="AB286">
        <v>4</v>
      </c>
      <c r="AC286" s="6">
        <v>42.486583013207749</v>
      </c>
      <c r="AD286" s="6">
        <v>31516</v>
      </c>
      <c r="AE286">
        <v>14895</v>
      </c>
      <c r="AF286">
        <v>12989</v>
      </c>
      <c r="AG286">
        <v>33422</v>
      </c>
      <c r="AH286" s="23">
        <v>60.219154357910099</v>
      </c>
      <c r="AI286" s="23">
        <v>53.933925628662102</v>
      </c>
      <c r="AJ286" s="23">
        <v>1.53566586971282</v>
      </c>
      <c r="AK286" s="23">
        <v>57.443199157714801</v>
      </c>
      <c r="AL286" s="23">
        <v>5.0449399948120099</v>
      </c>
      <c r="AM286" s="23">
        <v>52.980022430419901</v>
      </c>
      <c r="AN286">
        <v>88.500000000029999</v>
      </c>
      <c r="AO286">
        <v>18086.366666670001</v>
      </c>
      <c r="AP286">
        <v>9059.6447707080006</v>
      </c>
      <c r="AQ286">
        <v>0</v>
      </c>
      <c r="AR286">
        <v>0</v>
      </c>
      <c r="AS286">
        <v>14.050383</v>
      </c>
    </row>
    <row r="287" spans="1:45" x14ac:dyDescent="0.3">
      <c r="A287" t="s">
        <v>511</v>
      </c>
      <c r="B287" s="6" t="s">
        <v>183</v>
      </c>
      <c r="C287" t="s">
        <v>179</v>
      </c>
      <c r="D287">
        <v>0</v>
      </c>
      <c r="E287">
        <v>130.9438557</v>
      </c>
      <c r="F287" s="6"/>
      <c r="G287" s="6"/>
      <c r="H287" s="6"/>
      <c r="I287" s="6"/>
      <c r="J287" s="6"/>
      <c r="K287" s="6"/>
      <c r="L287" s="6">
        <v>47.139783723573203</v>
      </c>
      <c r="M287" s="6">
        <v>80.402428055860796</v>
      </c>
      <c r="N287" s="6"/>
      <c r="O287">
        <v>3.4192617982625961E-2</v>
      </c>
      <c r="P287">
        <v>0.29400968551635742</v>
      </c>
      <c r="Q287" t="s">
        <v>304</v>
      </c>
      <c r="R287">
        <v>1.0625</v>
      </c>
      <c r="S287" s="6">
        <v>4740.0015947814481</v>
      </c>
      <c r="T287" s="6">
        <v>4689.8236142437327</v>
      </c>
      <c r="U287" s="6">
        <v>5792.9892279326932</v>
      </c>
      <c r="V287">
        <v>6166.577775503436</v>
      </c>
      <c r="W287">
        <v>3562.7609232056539</v>
      </c>
      <c r="X287">
        <v>851.03407628948776</v>
      </c>
      <c r="Y287">
        <v>1257.763784655089</v>
      </c>
      <c r="Z287">
        <v>0</v>
      </c>
      <c r="AA287">
        <v>2642.5967635530601</v>
      </c>
      <c r="AB287">
        <v>4</v>
      </c>
      <c r="AC287" s="6">
        <v>42.565324170917563</v>
      </c>
      <c r="AD287" s="6">
        <v>31572</v>
      </c>
      <c r="AE287">
        <v>14900</v>
      </c>
      <c r="AF287">
        <v>13000</v>
      </c>
      <c r="AG287">
        <v>33472</v>
      </c>
      <c r="AH287" s="23">
        <v>60.219154357910099</v>
      </c>
      <c r="AI287" s="23">
        <v>53.933925628662102</v>
      </c>
      <c r="AJ287" s="23">
        <v>1.53566586971282</v>
      </c>
      <c r="AK287" s="23">
        <v>57.443199157714801</v>
      </c>
      <c r="AL287" s="23">
        <v>5.0449399948120099</v>
      </c>
      <c r="AM287" s="23">
        <v>52.980022430419901</v>
      </c>
      <c r="AN287">
        <v>88.500000000029999</v>
      </c>
      <c r="AO287">
        <v>18086.366666670001</v>
      </c>
      <c r="AP287">
        <v>9059.6447707080006</v>
      </c>
      <c r="AQ287">
        <v>0</v>
      </c>
      <c r="AR287">
        <v>0</v>
      </c>
      <c r="AS287">
        <v>14.050383</v>
      </c>
    </row>
    <row r="288" spans="1:45" x14ac:dyDescent="0.3">
      <c r="A288" t="s">
        <v>512</v>
      </c>
      <c r="B288" s="6" t="s">
        <v>183</v>
      </c>
      <c r="C288">
        <v>0</v>
      </c>
      <c r="D288">
        <v>0</v>
      </c>
      <c r="E288">
        <v>309.83193799999998</v>
      </c>
      <c r="F288" s="6"/>
      <c r="G288" s="6"/>
      <c r="H288" s="6"/>
      <c r="I288" s="6"/>
      <c r="J288" s="6"/>
      <c r="K288" s="6"/>
      <c r="L288" s="6">
        <v>111.53950355552141</v>
      </c>
      <c r="M288" s="6">
        <v>255.34075422442999</v>
      </c>
      <c r="N288" s="6"/>
      <c r="O288">
        <v>3.4087665379047387E-2</v>
      </c>
      <c r="P288">
        <v>0.29737997055053711</v>
      </c>
      <c r="Q288" t="s">
        <v>304</v>
      </c>
      <c r="R288">
        <v>1.0625</v>
      </c>
      <c r="S288" s="6">
        <v>5087.8971735217974</v>
      </c>
      <c r="T288" s="6">
        <v>4364.4050958209009</v>
      </c>
      <c r="U288" s="6">
        <v>5518.2060596127722</v>
      </c>
      <c r="V288">
        <v>5945.5762336412572</v>
      </c>
      <c r="W288">
        <v>3840.247061988267</v>
      </c>
      <c r="X288">
        <v>498.52896095519219</v>
      </c>
      <c r="Y288">
        <v>1082.0396026748499</v>
      </c>
      <c r="Z288">
        <v>0</v>
      </c>
      <c r="AA288">
        <v>2194.7686826510399</v>
      </c>
      <c r="AB288">
        <v>4</v>
      </c>
      <c r="AC288" s="6">
        <v>41.070918013256168</v>
      </c>
      <c r="AD288" s="6">
        <v>41030</v>
      </c>
      <c r="AE288">
        <v>29075</v>
      </c>
      <c r="AF288">
        <v>22435</v>
      </c>
      <c r="AG288">
        <v>47670</v>
      </c>
      <c r="AH288" s="23">
        <v>60.219154357910099</v>
      </c>
      <c r="AI288" s="23">
        <v>50.8924140930175</v>
      </c>
      <c r="AJ288" s="23">
        <v>2.1224093437194802</v>
      </c>
      <c r="AK288" s="23">
        <v>53.341442108154297</v>
      </c>
      <c r="AL288" s="23">
        <v>4.5714373588562003</v>
      </c>
      <c r="AM288" s="23">
        <v>49.255985260009702</v>
      </c>
      <c r="AN288">
        <v>195.63333333327</v>
      </c>
      <c r="AO288">
        <v>41975.433333360001</v>
      </c>
      <c r="AP288">
        <v>21060.335454158299</v>
      </c>
      <c r="AQ288">
        <v>0</v>
      </c>
      <c r="AR288">
        <v>0</v>
      </c>
      <c r="AS288">
        <v>14.050383</v>
      </c>
    </row>
    <row r="289" spans="1:45" x14ac:dyDescent="0.3">
      <c r="A289" t="s">
        <v>513</v>
      </c>
      <c r="B289" s="6" t="s">
        <v>183</v>
      </c>
      <c r="C289">
        <v>0</v>
      </c>
      <c r="D289">
        <v>0</v>
      </c>
      <c r="E289">
        <v>78.474975720000003</v>
      </c>
      <c r="F289" s="6"/>
      <c r="G289" s="6"/>
      <c r="H289" s="6"/>
      <c r="I289" s="6"/>
      <c r="J289" s="6"/>
      <c r="K289" s="6"/>
      <c r="L289" s="6">
        <v>28.25098971376195</v>
      </c>
      <c r="M289" s="6">
        <v>40.451712455393498</v>
      </c>
      <c r="N289" s="6"/>
      <c r="O289">
        <v>3.4558616578578949E-2</v>
      </c>
      <c r="P289">
        <v>0.27444151043891912</v>
      </c>
      <c r="Q289" t="s">
        <v>255</v>
      </c>
      <c r="R289">
        <v>1.0625</v>
      </c>
      <c r="S289" s="6">
        <v>2978.2536453551461</v>
      </c>
      <c r="T289" s="6">
        <v>3164.7282383774718</v>
      </c>
      <c r="U289" s="6">
        <v>3861.2094498961092</v>
      </c>
      <c r="V289">
        <v>8920.9313494659909</v>
      </c>
      <c r="W289">
        <v>2451.8915587879642</v>
      </c>
      <c r="X289">
        <v>353.06997313483748</v>
      </c>
      <c r="Y289">
        <v>2327.5834108637268</v>
      </c>
      <c r="Z289">
        <v>0</v>
      </c>
      <c r="AA289">
        <v>2745.5927369922401</v>
      </c>
      <c r="AB289">
        <v>4</v>
      </c>
      <c r="AC289" s="6">
        <v>82.634650723829793</v>
      </c>
      <c r="AD289" s="6">
        <v>18206</v>
      </c>
      <c r="AE289">
        <v>2022</v>
      </c>
      <c r="AF289">
        <v>682</v>
      </c>
      <c r="AG289">
        <v>19546</v>
      </c>
      <c r="AH289" s="23">
        <v>91.491279602050696</v>
      </c>
      <c r="AI289" s="23">
        <v>97.724189758300696</v>
      </c>
      <c r="AJ289" s="23">
        <v>2.0005922317504798</v>
      </c>
      <c r="AK289" s="23">
        <v>105.961067199707</v>
      </c>
      <c r="AL289" s="23">
        <v>10.2374620437622</v>
      </c>
      <c r="AM289" s="23">
        <v>96.170150756835895</v>
      </c>
      <c r="AN289">
        <v>195.63333333327</v>
      </c>
      <c r="AO289">
        <v>41975.433333360001</v>
      </c>
      <c r="AP289">
        <v>21060.335454158299</v>
      </c>
      <c r="AQ289">
        <v>0</v>
      </c>
      <c r="AR289">
        <v>0</v>
      </c>
      <c r="AS289">
        <v>14.050383</v>
      </c>
    </row>
    <row r="290" spans="1:45" x14ac:dyDescent="0.3">
      <c r="A290" t="s">
        <v>514</v>
      </c>
      <c r="B290" s="6" t="s">
        <v>183</v>
      </c>
      <c r="C290">
        <v>0</v>
      </c>
      <c r="D290">
        <v>0</v>
      </c>
      <c r="E290">
        <v>302.73550740000002</v>
      </c>
      <c r="F290" s="6"/>
      <c r="G290" s="6"/>
      <c r="H290" s="6"/>
      <c r="I290" s="6"/>
      <c r="J290" s="6"/>
      <c r="K290" s="6"/>
      <c r="L290" s="6">
        <v>108.98478405833239</v>
      </c>
      <c r="M290" s="6">
        <v>247.52486115038201</v>
      </c>
      <c r="N290" s="6"/>
      <c r="O290">
        <v>3.2877467572689063E-2</v>
      </c>
      <c r="P290">
        <v>0.27926614880561829</v>
      </c>
      <c r="Q290" t="s">
        <v>273</v>
      </c>
      <c r="R290">
        <v>3.5</v>
      </c>
      <c r="S290" s="6">
        <v>3644.9200860927731</v>
      </c>
      <c r="T290" s="6">
        <v>3613.9354666664012</v>
      </c>
      <c r="U290" s="6">
        <v>6809.9847559608506</v>
      </c>
      <c r="V290">
        <v>6992.6288361164043</v>
      </c>
      <c r="W290">
        <v>2905.2457581302192</v>
      </c>
      <c r="X290">
        <v>2410.6822058793632</v>
      </c>
      <c r="Y290">
        <v>2517.173804016762</v>
      </c>
      <c r="Z290">
        <v>0</v>
      </c>
      <c r="AA290">
        <v>4256.5623865549496</v>
      </c>
      <c r="AB290">
        <v>4</v>
      </c>
      <c r="AC290" s="6">
        <v>49.612919942686432</v>
      </c>
      <c r="AD290" s="6">
        <v>20373</v>
      </c>
      <c r="AE290">
        <v>1944</v>
      </c>
      <c r="AF290">
        <v>1939</v>
      </c>
      <c r="AG290">
        <v>20378</v>
      </c>
      <c r="AH290" s="23">
        <v>72.815872192382798</v>
      </c>
      <c r="AI290" s="23">
        <v>72.748466491699205</v>
      </c>
      <c r="AJ290" s="23">
        <v>1.1148663759231501</v>
      </c>
      <c r="AK290" s="23">
        <v>76.370376586914006</v>
      </c>
      <c r="AL290" s="23">
        <v>4.7367820739745996</v>
      </c>
      <c r="AM290" s="23">
        <v>72.561714172363196</v>
      </c>
      <c r="AN290">
        <v>88.500000000029999</v>
      </c>
      <c r="AO290">
        <v>18086.366666670001</v>
      </c>
      <c r="AP290">
        <v>9059.6447707080006</v>
      </c>
      <c r="AQ290">
        <v>0</v>
      </c>
      <c r="AR290">
        <v>0</v>
      </c>
      <c r="AS290">
        <v>14.050383</v>
      </c>
    </row>
    <row r="291" spans="1:45" x14ac:dyDescent="0.3">
      <c r="A291" t="s">
        <v>515</v>
      </c>
      <c r="B291" s="6" t="s">
        <v>183</v>
      </c>
      <c r="C291">
        <v>0</v>
      </c>
      <c r="D291">
        <v>0</v>
      </c>
      <c r="E291">
        <v>39.51635486</v>
      </c>
      <c r="F291" s="6"/>
      <c r="G291" s="6"/>
      <c r="H291" s="6"/>
      <c r="I291" s="6"/>
      <c r="J291" s="6"/>
      <c r="K291" s="6"/>
      <c r="L291" s="6">
        <v>14.225884039029481</v>
      </c>
      <c r="M291" s="6">
        <v>16.1128175432112</v>
      </c>
      <c r="N291" s="6"/>
      <c r="O291">
        <v>3.3803854137659073E-2</v>
      </c>
      <c r="P291">
        <v>0.28741708397865301</v>
      </c>
      <c r="Q291" t="s">
        <v>255</v>
      </c>
      <c r="R291">
        <v>1.0625</v>
      </c>
      <c r="S291" s="6">
        <v>3924.013555499339</v>
      </c>
      <c r="T291" s="6">
        <v>2151.9859508640711</v>
      </c>
      <c r="U291" s="6">
        <v>4519.4752342412694</v>
      </c>
      <c r="V291">
        <v>7949.0746252464187</v>
      </c>
      <c r="W291">
        <v>3434.4013853595561</v>
      </c>
      <c r="X291">
        <v>794.29202826450376</v>
      </c>
      <c r="Y291">
        <v>1895.664157888913</v>
      </c>
      <c r="Z291">
        <v>0</v>
      </c>
      <c r="AA291">
        <v>1589.28164307107</v>
      </c>
      <c r="AB291">
        <v>4</v>
      </c>
      <c r="AC291" s="6">
        <v>58.03712550847294</v>
      </c>
      <c r="AD291" s="6">
        <v>20938</v>
      </c>
      <c r="AE291">
        <v>2163</v>
      </c>
      <c r="AF291">
        <v>2402</v>
      </c>
      <c r="AG291">
        <v>20699</v>
      </c>
      <c r="AH291" s="23">
        <v>78.381622314453097</v>
      </c>
      <c r="AI291" s="23">
        <v>85.566986083984304</v>
      </c>
      <c r="AJ291" s="23">
        <v>1.2185591459274201</v>
      </c>
      <c r="AK291" s="23">
        <v>90.022781372070298</v>
      </c>
      <c r="AL291" s="23">
        <v>5.6743488311767498</v>
      </c>
      <c r="AM291" s="23">
        <v>85.123123168945298</v>
      </c>
      <c r="AN291">
        <v>195.63333333327</v>
      </c>
      <c r="AO291">
        <v>41975.433333360001</v>
      </c>
      <c r="AP291">
        <v>21060.335454158299</v>
      </c>
      <c r="AQ291">
        <v>0</v>
      </c>
      <c r="AR291">
        <v>0</v>
      </c>
      <c r="AS291">
        <v>6.7767369999999998</v>
      </c>
    </row>
    <row r="292" spans="1:45" x14ac:dyDescent="0.3">
      <c r="A292" t="s">
        <v>516</v>
      </c>
      <c r="B292" s="6" t="s">
        <v>183</v>
      </c>
      <c r="C292">
        <v>0</v>
      </c>
      <c r="D292">
        <v>0</v>
      </c>
      <c r="E292">
        <v>47.222805829999999</v>
      </c>
      <c r="F292" s="6"/>
      <c r="G292" s="6"/>
      <c r="H292" s="6"/>
      <c r="I292" s="6"/>
      <c r="J292" s="6"/>
      <c r="K292" s="6"/>
      <c r="L292" s="6">
        <v>17.000210102051501</v>
      </c>
      <c r="M292" s="6">
        <v>20.463765934081302</v>
      </c>
      <c r="N292" s="6"/>
      <c r="O292">
        <v>3.423517569899559E-2</v>
      </c>
      <c r="P292">
        <v>0.28228592872619629</v>
      </c>
      <c r="Q292" t="s">
        <v>273</v>
      </c>
      <c r="R292">
        <v>1.0625</v>
      </c>
      <c r="S292" s="6">
        <v>3689.3268241308679</v>
      </c>
      <c r="T292" s="6">
        <v>2935.447296569057</v>
      </c>
      <c r="U292" s="6">
        <v>4535.0918186462213</v>
      </c>
      <c r="V292">
        <v>8218.2332167999284</v>
      </c>
      <c r="W292">
        <v>2668.564618458819</v>
      </c>
      <c r="X292">
        <v>428.20813443717623</v>
      </c>
      <c r="Y292">
        <v>1640.1752220143601</v>
      </c>
      <c r="Z292">
        <v>0</v>
      </c>
      <c r="AA292">
        <v>2254.9574095099201</v>
      </c>
      <c r="AB292">
        <v>4</v>
      </c>
      <c r="AC292" s="6">
        <v>67.574720811348982</v>
      </c>
      <c r="AD292" s="6">
        <v>19603</v>
      </c>
      <c r="AE292">
        <v>2039</v>
      </c>
      <c r="AF292">
        <v>1307</v>
      </c>
      <c r="AG292">
        <v>20335</v>
      </c>
      <c r="AH292" s="23">
        <v>91.491279602050696</v>
      </c>
      <c r="AI292" s="23">
        <v>91.786216735839801</v>
      </c>
      <c r="AJ292" s="23">
        <v>1.27295386791229</v>
      </c>
      <c r="AK292" s="23">
        <v>96.8594970703125</v>
      </c>
      <c r="AL292" s="23">
        <v>6.3462281227111799</v>
      </c>
      <c r="AM292" s="23">
        <v>91.456306457519503</v>
      </c>
      <c r="AN292">
        <v>195.63333333327</v>
      </c>
      <c r="AO292">
        <v>41975.433333360001</v>
      </c>
      <c r="AP292">
        <v>21060.335454158299</v>
      </c>
      <c r="AQ292">
        <v>0</v>
      </c>
      <c r="AR292">
        <v>0</v>
      </c>
      <c r="AS292">
        <v>14.050383</v>
      </c>
    </row>
    <row r="293" spans="1:45" x14ac:dyDescent="0.3">
      <c r="A293" t="s">
        <v>517</v>
      </c>
      <c r="B293" s="6" t="s">
        <v>183</v>
      </c>
      <c r="C293">
        <v>0</v>
      </c>
      <c r="D293">
        <v>0</v>
      </c>
      <c r="E293">
        <v>96.470853640000001</v>
      </c>
      <c r="F293" s="6"/>
      <c r="G293" s="6"/>
      <c r="H293" s="6"/>
      <c r="I293" s="6"/>
      <c r="J293" s="6"/>
      <c r="K293" s="6"/>
      <c r="L293" s="6">
        <v>34.729509580805903</v>
      </c>
      <c r="M293" s="6">
        <v>53.3630224751236</v>
      </c>
      <c r="N293" s="6"/>
      <c r="O293">
        <v>3.4575201570987701E-2</v>
      </c>
      <c r="P293">
        <v>0.27950713038444519</v>
      </c>
      <c r="Q293" t="s">
        <v>246</v>
      </c>
      <c r="R293">
        <v>1.0625</v>
      </c>
      <c r="S293" s="6">
        <v>3516.3809906138381</v>
      </c>
      <c r="T293" s="6">
        <v>3194.0413256832881</v>
      </c>
      <c r="U293" s="6">
        <v>4438.2972494066917</v>
      </c>
      <c r="V293">
        <v>8428.5994451995266</v>
      </c>
      <c r="W293">
        <v>2391.7387308378602</v>
      </c>
      <c r="X293">
        <v>441.82668968410923</v>
      </c>
      <c r="Y293">
        <v>1762.349735532337</v>
      </c>
      <c r="Z293">
        <v>0</v>
      </c>
      <c r="AA293">
        <v>2540.47248438409</v>
      </c>
      <c r="AB293">
        <v>4</v>
      </c>
      <c r="AC293" s="6">
        <v>74.274722883722902</v>
      </c>
      <c r="AD293" s="6">
        <v>18987</v>
      </c>
      <c r="AE293">
        <v>2000</v>
      </c>
      <c r="AF293">
        <v>941</v>
      </c>
      <c r="AG293">
        <v>20046</v>
      </c>
      <c r="AH293" s="23">
        <v>91.491279602050696</v>
      </c>
      <c r="AI293" s="23">
        <v>97.680870056152301</v>
      </c>
      <c r="AJ293" s="23">
        <v>1.5192914009094201</v>
      </c>
      <c r="AK293" s="23">
        <v>103.978454589843</v>
      </c>
      <c r="AL293" s="23">
        <v>7.8168745040893501</v>
      </c>
      <c r="AM293" s="23">
        <v>96.924011230468693</v>
      </c>
      <c r="AN293">
        <v>195.63333333327</v>
      </c>
      <c r="AO293">
        <v>41975.433333360001</v>
      </c>
      <c r="AP293">
        <v>21060.335454158299</v>
      </c>
      <c r="AQ293">
        <v>0</v>
      </c>
      <c r="AR293">
        <v>0</v>
      </c>
      <c r="AS293">
        <v>14.050383</v>
      </c>
    </row>
    <row r="294" spans="1:45" x14ac:dyDescent="0.3">
      <c r="A294" t="s">
        <v>518</v>
      </c>
      <c r="B294" s="6" t="s">
        <v>183</v>
      </c>
      <c r="C294">
        <v>0</v>
      </c>
      <c r="D294">
        <v>0</v>
      </c>
      <c r="E294">
        <v>326.916607</v>
      </c>
      <c r="F294" s="6"/>
      <c r="G294" s="6"/>
      <c r="H294" s="6"/>
      <c r="I294" s="6"/>
      <c r="J294" s="6"/>
      <c r="K294" s="6"/>
      <c r="L294" s="6">
        <v>117.6899825603887</v>
      </c>
      <c r="M294" s="6">
        <v>274.40765695038999</v>
      </c>
      <c r="N294" s="6"/>
      <c r="O294">
        <v>3.5240329802036292E-2</v>
      </c>
      <c r="P294">
        <v>0.26777520775794977</v>
      </c>
      <c r="Q294" t="s">
        <v>246</v>
      </c>
      <c r="R294">
        <v>1.0625</v>
      </c>
      <c r="S294" s="6">
        <v>3155.36996440344</v>
      </c>
      <c r="T294" s="6">
        <v>2763.5734592164622</v>
      </c>
      <c r="U294" s="6">
        <v>4335.6221365396777</v>
      </c>
      <c r="V294">
        <v>8942.1780097713327</v>
      </c>
      <c r="W294">
        <v>1632.864779257194</v>
      </c>
      <c r="X294">
        <v>570.28627725738329</v>
      </c>
      <c r="Y294">
        <v>2191.5081232017678</v>
      </c>
      <c r="Z294">
        <v>0</v>
      </c>
      <c r="AA294">
        <v>3311.9272930198599</v>
      </c>
      <c r="AB294">
        <v>4</v>
      </c>
      <c r="AC294" s="6">
        <v>90.83073850817712</v>
      </c>
      <c r="AD294" s="6">
        <v>17924</v>
      </c>
      <c r="AE294">
        <v>1874</v>
      </c>
      <c r="AF294">
        <v>469</v>
      </c>
      <c r="AG294">
        <v>19329</v>
      </c>
      <c r="AH294" s="23">
        <v>100.14956665039</v>
      </c>
      <c r="AI294" s="23">
        <v>99.529167175292898</v>
      </c>
      <c r="AJ294" s="23">
        <v>1.7419295310974099</v>
      </c>
      <c r="AK294" s="23">
        <v>107.062782287597</v>
      </c>
      <c r="AL294" s="23">
        <v>9.2755441665649396</v>
      </c>
      <c r="AM294" s="23">
        <v>98.398841857910099</v>
      </c>
      <c r="AN294">
        <v>88.500000000029999</v>
      </c>
      <c r="AO294">
        <v>18086.366666670001</v>
      </c>
      <c r="AP294">
        <v>9059.6447707080006</v>
      </c>
      <c r="AQ294">
        <v>0</v>
      </c>
      <c r="AR294">
        <v>0</v>
      </c>
      <c r="AS294">
        <v>14.050383</v>
      </c>
    </row>
    <row r="295" spans="1:45" x14ac:dyDescent="0.3">
      <c r="A295" t="s">
        <v>519</v>
      </c>
      <c r="B295" s="6" t="s">
        <v>183</v>
      </c>
      <c r="C295" t="s">
        <v>179</v>
      </c>
      <c r="D295" t="s">
        <v>180</v>
      </c>
      <c r="E295">
        <v>756.39064510000003</v>
      </c>
      <c r="F295" s="6"/>
      <c r="G295" s="6"/>
      <c r="H295" s="6"/>
      <c r="I295" s="6"/>
      <c r="J295" s="6"/>
      <c r="K295" s="6"/>
      <c r="L295" s="6">
        <v>272.30062944651581</v>
      </c>
      <c r="M295" s="6">
        <v>845.64835378468001</v>
      </c>
      <c r="N295" s="6"/>
      <c r="O295">
        <v>3.5240329802036292E-2</v>
      </c>
      <c r="P295">
        <v>0.27121445536613459</v>
      </c>
      <c r="Q295" t="s">
        <v>246</v>
      </c>
      <c r="R295">
        <v>1.0625</v>
      </c>
      <c r="S295" s="6">
        <v>3182.114723944293</v>
      </c>
      <c r="T295" s="6">
        <v>2792.1719831773221</v>
      </c>
      <c r="U295" s="6">
        <v>4302.2857468093944</v>
      </c>
      <c r="V295">
        <v>8947.2333786278414</v>
      </c>
      <c r="W295">
        <v>1672.144220981935</v>
      </c>
      <c r="X295">
        <v>604.5217747084431</v>
      </c>
      <c r="Y295">
        <v>2196.2433611619372</v>
      </c>
      <c r="Z295">
        <v>0</v>
      </c>
      <c r="AA295">
        <v>3282.6519635111999</v>
      </c>
      <c r="AB295">
        <v>4</v>
      </c>
      <c r="AC295" s="6">
        <v>91.420764745003808</v>
      </c>
      <c r="AD295" s="6">
        <v>18064</v>
      </c>
      <c r="AE295">
        <v>1887</v>
      </c>
      <c r="AF295">
        <v>473</v>
      </c>
      <c r="AG295">
        <v>19478</v>
      </c>
      <c r="AH295" s="23">
        <v>100.14956665039</v>
      </c>
      <c r="AI295" s="23">
        <v>99.529167175292898</v>
      </c>
      <c r="AJ295" s="23">
        <v>1.7419295310974099</v>
      </c>
      <c r="AK295" s="23">
        <v>107.062782287597</v>
      </c>
      <c r="AL295" s="23">
        <v>9.2755441665649396</v>
      </c>
      <c r="AM295" s="23">
        <v>98.398841857910099</v>
      </c>
      <c r="AN295">
        <v>88.500000000029999</v>
      </c>
      <c r="AO295">
        <v>18086.366666670001</v>
      </c>
      <c r="AP295">
        <v>9059.6447707080006</v>
      </c>
      <c r="AQ295">
        <v>0</v>
      </c>
      <c r="AR295">
        <v>0</v>
      </c>
      <c r="AS295">
        <v>14.050383</v>
      </c>
    </row>
    <row r="296" spans="1:45" x14ac:dyDescent="0.3">
      <c r="A296" t="s">
        <v>520</v>
      </c>
      <c r="B296" s="6" t="s">
        <v>183</v>
      </c>
      <c r="C296" t="s">
        <v>521</v>
      </c>
      <c r="D296">
        <v>0</v>
      </c>
      <c r="E296">
        <v>169.28764279999999</v>
      </c>
      <c r="F296" s="6"/>
      <c r="G296" s="6"/>
      <c r="H296" s="6"/>
      <c r="I296" s="6"/>
      <c r="J296" s="6"/>
      <c r="K296" s="6"/>
      <c r="L296" s="6">
        <v>60.943551419489083</v>
      </c>
      <c r="M296" s="6">
        <v>113.480858917134</v>
      </c>
      <c r="N296" s="6"/>
      <c r="O296">
        <v>3.3493876457214362E-2</v>
      </c>
      <c r="P296">
        <v>0.26621830463409418</v>
      </c>
      <c r="Q296" t="s">
        <v>246</v>
      </c>
      <c r="R296">
        <v>1.0625</v>
      </c>
      <c r="S296" s="6">
        <v>2830.2593656938402</v>
      </c>
      <c r="T296" s="6">
        <v>2474.2435962890422</v>
      </c>
      <c r="U296" s="6">
        <v>4467.0006115042324</v>
      </c>
      <c r="V296">
        <v>9046.3946055921424</v>
      </c>
      <c r="W296">
        <v>1302.4858615628059</v>
      </c>
      <c r="X296">
        <v>282.88088193646661</v>
      </c>
      <c r="Y296">
        <v>2323.2565275275851</v>
      </c>
      <c r="Z296">
        <v>0</v>
      </c>
      <c r="AA296">
        <v>3614.77269219971</v>
      </c>
      <c r="AB296">
        <v>4</v>
      </c>
      <c r="AC296" s="6">
        <v>92.539555927458338</v>
      </c>
      <c r="AD296" s="6">
        <v>17729</v>
      </c>
      <c r="AE296">
        <v>1812</v>
      </c>
      <c r="AF296">
        <v>425</v>
      </c>
      <c r="AG296">
        <v>19116</v>
      </c>
      <c r="AH296" s="23">
        <v>100.14956665039</v>
      </c>
      <c r="AI296" s="23">
        <v>95.500755310058594</v>
      </c>
      <c r="AJ296" s="23">
        <v>1.78664422035217</v>
      </c>
      <c r="AK296" s="23">
        <v>103.17244720458901</v>
      </c>
      <c r="AL296" s="23">
        <v>9.4583282470703107</v>
      </c>
      <c r="AM296" s="23">
        <v>94.242973327636705</v>
      </c>
      <c r="AN296">
        <v>88.500000000029999</v>
      </c>
      <c r="AO296">
        <v>18086.366666670001</v>
      </c>
      <c r="AP296">
        <v>9059.6447707080006</v>
      </c>
      <c r="AQ296">
        <v>0</v>
      </c>
      <c r="AR296">
        <v>0</v>
      </c>
      <c r="AS296">
        <v>14.050383</v>
      </c>
    </row>
    <row r="297" spans="1:45" x14ac:dyDescent="0.3">
      <c r="A297" t="s">
        <v>522</v>
      </c>
      <c r="B297" s="6" t="s">
        <v>178</v>
      </c>
      <c r="C297" t="s">
        <v>179</v>
      </c>
      <c r="D297" t="s">
        <v>523</v>
      </c>
      <c r="E297">
        <v>230.19418920000001</v>
      </c>
      <c r="F297" s="6">
        <v>1.5</v>
      </c>
      <c r="G297" s="6">
        <v>1</v>
      </c>
      <c r="H297" s="6">
        <v>1.75</v>
      </c>
      <c r="I297" s="6">
        <v>1.46</v>
      </c>
      <c r="J297" s="6">
        <v>0.89</v>
      </c>
      <c r="K297" s="6">
        <v>2.75</v>
      </c>
      <c r="L297" s="6">
        <v>84</v>
      </c>
      <c r="M297" s="6">
        <v>137.34</v>
      </c>
      <c r="N297" s="6">
        <v>2</v>
      </c>
      <c r="O297">
        <v>3.3493876457214362E-2</v>
      </c>
      <c r="P297">
        <v>0.26320204138755798</v>
      </c>
      <c r="Q297" t="s">
        <v>246</v>
      </c>
      <c r="R297">
        <v>1.0625</v>
      </c>
      <c r="S297" s="6">
        <v>2756.2354794521079</v>
      </c>
      <c r="T297" s="6">
        <v>2413.2631197553928</v>
      </c>
      <c r="U297" s="6">
        <v>4511.702841393937</v>
      </c>
      <c r="V297">
        <v>9060.5122863087599</v>
      </c>
      <c r="W297">
        <v>1226.7520346781139</v>
      </c>
      <c r="X297">
        <v>244.52509817644611</v>
      </c>
      <c r="Y297">
        <v>2350.826984770179</v>
      </c>
      <c r="Z297">
        <v>0</v>
      </c>
      <c r="AA297">
        <v>3683.3701404030098</v>
      </c>
      <c r="AB297">
        <v>4</v>
      </c>
      <c r="AC297" s="6">
        <v>93.117709316734803</v>
      </c>
      <c r="AD297" s="6">
        <v>18050</v>
      </c>
      <c r="AE297">
        <v>1840</v>
      </c>
      <c r="AF297">
        <v>435</v>
      </c>
      <c r="AG297">
        <v>19455</v>
      </c>
      <c r="AH297" s="23">
        <v>94.901771545410099</v>
      </c>
      <c r="AI297" s="23">
        <v>95.500755310058594</v>
      </c>
      <c r="AJ297" s="23">
        <v>1.78664422035217</v>
      </c>
      <c r="AK297" s="23">
        <v>103.17244720458901</v>
      </c>
      <c r="AL297" s="23">
        <v>9.4583282470703107</v>
      </c>
      <c r="AM297" s="23">
        <v>94.242973327636705</v>
      </c>
      <c r="AN297">
        <v>88.500000000029999</v>
      </c>
      <c r="AO297">
        <v>18086.366666670001</v>
      </c>
      <c r="AP297">
        <v>9059.6447707080006</v>
      </c>
      <c r="AQ297">
        <v>0</v>
      </c>
      <c r="AR297">
        <v>0</v>
      </c>
      <c r="AS297">
        <v>14.050383</v>
      </c>
    </row>
    <row r="298" spans="1:45" x14ac:dyDescent="0.3">
      <c r="A298" t="s">
        <v>524</v>
      </c>
      <c r="B298" s="6" t="s">
        <v>178</v>
      </c>
      <c r="C298" t="s">
        <v>179</v>
      </c>
      <c r="D298" t="s">
        <v>404</v>
      </c>
      <c r="E298">
        <v>353.60500610000003</v>
      </c>
      <c r="F298" s="6">
        <v>2.5</v>
      </c>
      <c r="G298" s="6">
        <v>1</v>
      </c>
      <c r="H298" s="6">
        <v>2.25</v>
      </c>
      <c r="I298" s="6">
        <v>0.95</v>
      </c>
      <c r="J298" s="6">
        <v>0.6</v>
      </c>
      <c r="K298" s="6">
        <v>2.5</v>
      </c>
      <c r="L298" s="6">
        <v>346</v>
      </c>
      <c r="M298" s="6">
        <v>565.71</v>
      </c>
      <c r="N298" s="6">
        <v>2.75</v>
      </c>
      <c r="O298">
        <v>3.0679311603307721E-2</v>
      </c>
      <c r="P298">
        <v>0.30060479044914251</v>
      </c>
      <c r="Q298" t="s">
        <v>273</v>
      </c>
      <c r="R298">
        <v>1.0625</v>
      </c>
      <c r="S298" s="6">
        <v>5301.316709828393</v>
      </c>
      <c r="T298" s="6">
        <v>833.59704046831325</v>
      </c>
      <c r="U298" s="6">
        <v>5504.2863219414976</v>
      </c>
      <c r="V298">
        <v>6771.7822770939702</v>
      </c>
      <c r="W298">
        <v>5134.5895448274478</v>
      </c>
      <c r="X298">
        <v>26.117418191857929</v>
      </c>
      <c r="Y298">
        <v>2731.301121219366</v>
      </c>
      <c r="Z298">
        <v>0</v>
      </c>
      <c r="AA298">
        <v>391.76603894931498</v>
      </c>
      <c r="AB298">
        <v>4</v>
      </c>
      <c r="AC298" s="6">
        <v>50.70785913444584</v>
      </c>
      <c r="AD298" s="6">
        <v>33211</v>
      </c>
      <c r="AE298">
        <v>14266</v>
      </c>
      <c r="AF298">
        <v>14635</v>
      </c>
      <c r="AG298">
        <v>32842</v>
      </c>
      <c r="AH298" s="23">
        <v>69.184700012207003</v>
      </c>
      <c r="AI298" s="23">
        <v>61.316047668457003</v>
      </c>
      <c r="AJ298" s="23">
        <v>3.8924424648284899</v>
      </c>
      <c r="AK298" s="23">
        <v>60.996021270751903</v>
      </c>
      <c r="AL298" s="23">
        <v>3.5724184513092001</v>
      </c>
      <c r="AM298" s="23">
        <v>57.831813812255803</v>
      </c>
      <c r="AN298">
        <v>195.63333333327</v>
      </c>
      <c r="AO298">
        <v>41975.433333360001</v>
      </c>
      <c r="AP298">
        <v>21060.335454158299</v>
      </c>
      <c r="AQ298">
        <v>0</v>
      </c>
      <c r="AR298">
        <v>0</v>
      </c>
      <c r="AS298">
        <v>6.7767369999999998</v>
      </c>
    </row>
    <row r="299" spans="1:45" x14ac:dyDescent="0.3">
      <c r="A299" t="s">
        <v>525</v>
      </c>
      <c r="B299" s="6" t="s">
        <v>183</v>
      </c>
      <c r="C299">
        <v>0</v>
      </c>
      <c r="D299">
        <v>0</v>
      </c>
      <c r="E299">
        <v>106.02738410000001</v>
      </c>
      <c r="F299" s="6"/>
      <c r="G299" s="6"/>
      <c r="H299" s="6"/>
      <c r="I299" s="6"/>
      <c r="J299" s="6"/>
      <c r="K299" s="6"/>
      <c r="L299" s="6">
        <v>38.169860064703968</v>
      </c>
      <c r="M299" s="6">
        <v>60.573061747497597</v>
      </c>
      <c r="N299" s="6"/>
      <c r="O299">
        <v>3.5195987671613693E-2</v>
      </c>
      <c r="P299">
        <v>0.27116063237190252</v>
      </c>
      <c r="Q299" t="s">
        <v>246</v>
      </c>
      <c r="R299">
        <v>1.0625</v>
      </c>
      <c r="S299" s="6">
        <v>3050.2386283548012</v>
      </c>
      <c r="T299" s="6">
        <v>3043.587453157415</v>
      </c>
      <c r="U299" s="6">
        <v>4083.1497504341992</v>
      </c>
      <c r="V299">
        <v>8955.7830521754531</v>
      </c>
      <c r="W299">
        <v>1992.1204055300771</v>
      </c>
      <c r="X299">
        <v>695.19430152072641</v>
      </c>
      <c r="Y299">
        <v>2234.6872265000461</v>
      </c>
      <c r="Z299">
        <v>0</v>
      </c>
      <c r="AA299">
        <v>3052.3197476035598</v>
      </c>
      <c r="AB299">
        <v>4</v>
      </c>
      <c r="AC299" s="6">
        <v>91.58719525399917</v>
      </c>
      <c r="AD299" s="6">
        <v>17905</v>
      </c>
      <c r="AE299">
        <v>1928</v>
      </c>
      <c r="AF299">
        <v>527</v>
      </c>
      <c r="AG299">
        <v>19306</v>
      </c>
      <c r="AH299" s="23">
        <v>100.14956665039</v>
      </c>
      <c r="AI299" s="23">
        <v>100.182579040527</v>
      </c>
      <c r="AJ299" s="23">
        <v>1.6506923437118499</v>
      </c>
      <c r="AK299" s="23">
        <v>107.246299743652</v>
      </c>
      <c r="AL299" s="23">
        <v>8.7144136428833008</v>
      </c>
      <c r="AM299" s="23">
        <v>99.226921081542898</v>
      </c>
      <c r="AN299">
        <v>88.500000000029999</v>
      </c>
      <c r="AO299">
        <v>18086.366666670001</v>
      </c>
      <c r="AP299">
        <v>9059.6447707080006</v>
      </c>
      <c r="AQ299">
        <v>0</v>
      </c>
      <c r="AR299">
        <v>0</v>
      </c>
      <c r="AS299">
        <v>14.050383</v>
      </c>
    </row>
    <row r="300" spans="1:45" x14ac:dyDescent="0.3">
      <c r="A300" t="s">
        <v>526</v>
      </c>
      <c r="B300" s="6" t="s">
        <v>183</v>
      </c>
      <c r="C300">
        <v>0</v>
      </c>
      <c r="D300">
        <v>0</v>
      </c>
      <c r="E300">
        <v>28.165077</v>
      </c>
      <c r="F300" s="6"/>
      <c r="G300" s="6"/>
      <c r="H300" s="6"/>
      <c r="I300" s="6"/>
      <c r="J300" s="6"/>
      <c r="K300" s="6"/>
      <c r="L300" s="6">
        <v>10.13943156299181</v>
      </c>
      <c r="M300" s="6">
        <v>10.2294786115771</v>
      </c>
      <c r="N300" s="6"/>
      <c r="O300">
        <v>3.438851609826088E-2</v>
      </c>
      <c r="P300">
        <v>0.28270804882049561</v>
      </c>
      <c r="Q300" t="s">
        <v>273</v>
      </c>
      <c r="R300">
        <v>1.0625</v>
      </c>
      <c r="S300" s="6">
        <v>3486.3076799661339</v>
      </c>
      <c r="T300" s="6">
        <v>2779.2482585608318</v>
      </c>
      <c r="U300" s="6">
        <v>4270.9293179699653</v>
      </c>
      <c r="V300">
        <v>8393.8863133165432</v>
      </c>
      <c r="W300">
        <v>2790.4568813335131</v>
      </c>
      <c r="X300">
        <v>193.8857417241733</v>
      </c>
      <c r="Y300">
        <v>1913.530025380715</v>
      </c>
      <c r="Z300">
        <v>0</v>
      </c>
      <c r="AA300">
        <v>2230.50205324127</v>
      </c>
      <c r="AB300">
        <v>4</v>
      </c>
      <c r="AC300" s="6">
        <v>71.310914710768841</v>
      </c>
      <c r="AD300" s="6">
        <v>19379</v>
      </c>
      <c r="AE300">
        <v>2041</v>
      </c>
      <c r="AF300">
        <v>1253</v>
      </c>
      <c r="AG300">
        <v>20167</v>
      </c>
      <c r="AH300" s="23">
        <v>91.491279602050696</v>
      </c>
      <c r="AI300" s="23">
        <v>97.680870056152301</v>
      </c>
      <c r="AJ300" s="23">
        <v>1.5192914009094201</v>
      </c>
      <c r="AK300" s="23">
        <v>103.978454589843</v>
      </c>
      <c r="AL300" s="23">
        <v>7.8168745040893501</v>
      </c>
      <c r="AM300" s="23">
        <v>96.924011230468693</v>
      </c>
      <c r="AN300">
        <v>195.63333333327</v>
      </c>
      <c r="AO300">
        <v>41975.433333360001</v>
      </c>
      <c r="AP300">
        <v>21060.335454158299</v>
      </c>
      <c r="AQ300">
        <v>0</v>
      </c>
      <c r="AR300">
        <v>0</v>
      </c>
      <c r="AS300">
        <v>14.050383</v>
      </c>
    </row>
    <row r="301" spans="1:45" x14ac:dyDescent="0.3">
      <c r="A301" t="s">
        <v>527</v>
      </c>
      <c r="B301" s="6" t="s">
        <v>183</v>
      </c>
      <c r="C301">
        <v>0</v>
      </c>
      <c r="D301">
        <v>0</v>
      </c>
      <c r="E301">
        <v>197.8999598</v>
      </c>
      <c r="F301" s="6"/>
      <c r="G301" s="6"/>
      <c r="H301" s="6"/>
      <c r="I301" s="6"/>
      <c r="J301" s="6"/>
      <c r="K301" s="6"/>
      <c r="L301" s="6">
        <v>71.243986432850363</v>
      </c>
      <c r="M301" s="6">
        <v>139.93208874828599</v>
      </c>
      <c r="N301" s="6"/>
      <c r="O301">
        <v>3.438851609826088E-2</v>
      </c>
      <c r="P301">
        <v>0.28145959973335272</v>
      </c>
      <c r="Q301" t="s">
        <v>255</v>
      </c>
      <c r="R301">
        <v>1.0625</v>
      </c>
      <c r="S301" s="6">
        <v>3445.1508305284301</v>
      </c>
      <c r="T301" s="6">
        <v>2751.8269935337298</v>
      </c>
      <c r="U301" s="6">
        <v>4216.471900299859</v>
      </c>
      <c r="V301">
        <v>8431.3388114350819</v>
      </c>
      <c r="W301">
        <v>2817.3049595058269</v>
      </c>
      <c r="X301">
        <v>161.770570725428</v>
      </c>
      <c r="Y301">
        <v>1971.3855050551599</v>
      </c>
      <c r="Z301">
        <v>0</v>
      </c>
      <c r="AA301">
        <v>2232.3260865341699</v>
      </c>
      <c r="AB301">
        <v>4</v>
      </c>
      <c r="AC301" s="6">
        <v>71.742319397815379</v>
      </c>
      <c r="AD301" s="6">
        <v>19343</v>
      </c>
      <c r="AE301">
        <v>2063</v>
      </c>
      <c r="AF301">
        <v>1200</v>
      </c>
      <c r="AG301">
        <v>20206</v>
      </c>
      <c r="AH301" s="23">
        <v>91.491279602050696</v>
      </c>
      <c r="AI301" s="23">
        <v>97.680870056152301</v>
      </c>
      <c r="AJ301" s="23">
        <v>1.5192914009094201</v>
      </c>
      <c r="AK301" s="23">
        <v>103.978454589843</v>
      </c>
      <c r="AL301" s="23">
        <v>7.8168745040893501</v>
      </c>
      <c r="AM301" s="23">
        <v>96.924011230468693</v>
      </c>
      <c r="AN301">
        <v>195.63333333327</v>
      </c>
      <c r="AO301">
        <v>41975.433333360001</v>
      </c>
      <c r="AP301">
        <v>21060.335454158299</v>
      </c>
      <c r="AQ301">
        <v>0</v>
      </c>
      <c r="AR301">
        <v>0</v>
      </c>
      <c r="AS301">
        <v>14.050383</v>
      </c>
    </row>
    <row r="302" spans="1:45" x14ac:dyDescent="0.3">
      <c r="A302" t="s">
        <v>528</v>
      </c>
      <c r="B302" s="6" t="s">
        <v>183</v>
      </c>
      <c r="C302" t="s">
        <v>179</v>
      </c>
      <c r="D302" t="s">
        <v>529</v>
      </c>
      <c r="E302">
        <v>308.6994239</v>
      </c>
      <c r="F302" s="6"/>
      <c r="G302" s="6"/>
      <c r="H302" s="6"/>
      <c r="I302" s="6"/>
      <c r="J302" s="6"/>
      <c r="K302" s="6"/>
      <c r="L302" s="6">
        <v>111.13179035793991</v>
      </c>
      <c r="M302" s="6">
        <v>254.08925641397201</v>
      </c>
      <c r="N302" s="6"/>
      <c r="O302">
        <v>3.438851609826088E-2</v>
      </c>
      <c r="P302">
        <v>0.28145959973335272</v>
      </c>
      <c r="Q302" t="s">
        <v>255</v>
      </c>
      <c r="R302">
        <v>1.0625</v>
      </c>
      <c r="S302" s="6">
        <v>3460.2509371426008</v>
      </c>
      <c r="T302" s="6">
        <v>2760.0630698175291</v>
      </c>
      <c r="U302" s="6">
        <v>4235.8900588144606</v>
      </c>
      <c r="V302">
        <v>8417.3898535841981</v>
      </c>
      <c r="W302">
        <v>2809.0133495644318</v>
      </c>
      <c r="X302">
        <v>173.3473853508828</v>
      </c>
      <c r="Y302">
        <v>1950.8820528314941</v>
      </c>
      <c r="Z302">
        <v>0</v>
      </c>
      <c r="AA302">
        <v>2230.2541496342201</v>
      </c>
      <c r="AB302">
        <v>4</v>
      </c>
      <c r="AC302" s="6">
        <v>71.603733706341075</v>
      </c>
      <c r="AD302" s="6">
        <v>19390</v>
      </c>
      <c r="AE302">
        <v>2066</v>
      </c>
      <c r="AF302">
        <v>1253</v>
      </c>
      <c r="AG302">
        <v>20203</v>
      </c>
      <c r="AH302" s="23">
        <v>91.491279602050696</v>
      </c>
      <c r="AI302" s="23">
        <v>97.680870056152301</v>
      </c>
      <c r="AJ302" s="23">
        <v>1.5192914009094201</v>
      </c>
      <c r="AK302" s="23">
        <v>103.978454589843</v>
      </c>
      <c r="AL302" s="23">
        <v>7.8168745040893501</v>
      </c>
      <c r="AM302" s="23">
        <v>96.924011230468693</v>
      </c>
      <c r="AN302">
        <v>195.63333333327</v>
      </c>
      <c r="AO302">
        <v>41975.433333360001</v>
      </c>
      <c r="AP302">
        <v>21060.335454158299</v>
      </c>
      <c r="AQ302">
        <v>0</v>
      </c>
      <c r="AR302">
        <v>0</v>
      </c>
      <c r="AS302">
        <v>14.050383</v>
      </c>
    </row>
    <row r="303" spans="1:45" x14ac:dyDescent="0.3">
      <c r="A303" t="s">
        <v>530</v>
      </c>
      <c r="B303" s="6" t="s">
        <v>183</v>
      </c>
      <c r="C303">
        <v>0</v>
      </c>
      <c r="D303">
        <v>0</v>
      </c>
      <c r="E303">
        <v>102.32697469999999</v>
      </c>
      <c r="F303" s="6"/>
      <c r="G303" s="6"/>
      <c r="H303" s="6"/>
      <c r="I303" s="6"/>
      <c r="J303" s="6"/>
      <c r="K303" s="6"/>
      <c r="L303" s="6">
        <v>36.837714065965272</v>
      </c>
      <c r="M303" s="6">
        <v>57.753714179699699</v>
      </c>
      <c r="N303" s="6"/>
      <c r="O303">
        <v>3.438851609826088E-2</v>
      </c>
      <c r="P303">
        <v>0.28145959973335272</v>
      </c>
      <c r="Q303" t="s">
        <v>273</v>
      </c>
      <c r="R303">
        <v>1.0625</v>
      </c>
      <c r="S303" s="6">
        <v>3462.3875719725211</v>
      </c>
      <c r="T303" s="6">
        <v>2808.6715186383908</v>
      </c>
      <c r="U303" s="6">
        <v>4255.7220974368474</v>
      </c>
      <c r="V303">
        <v>8419.6328689491329</v>
      </c>
      <c r="W303">
        <v>2760.6849421056322</v>
      </c>
      <c r="X303">
        <v>166.28020738348121</v>
      </c>
      <c r="Y303">
        <v>1925.6079221426889</v>
      </c>
      <c r="Z303">
        <v>0</v>
      </c>
      <c r="AA303">
        <v>2263.1026668507202</v>
      </c>
      <c r="AB303">
        <v>4</v>
      </c>
      <c r="AC303" s="6">
        <v>71.605296298679349</v>
      </c>
      <c r="AD303" s="6">
        <v>19228</v>
      </c>
      <c r="AE303">
        <v>2045</v>
      </c>
      <c r="AF303">
        <v>1196</v>
      </c>
      <c r="AG303">
        <v>20077</v>
      </c>
      <c r="AH303" s="23">
        <v>91.491279602050696</v>
      </c>
      <c r="AI303" s="23">
        <v>97.680870056152301</v>
      </c>
      <c r="AJ303" s="23">
        <v>1.5192914009094201</v>
      </c>
      <c r="AK303" s="23">
        <v>103.978454589843</v>
      </c>
      <c r="AL303" s="23">
        <v>7.8168745040893501</v>
      </c>
      <c r="AM303" s="23">
        <v>96.924011230468693</v>
      </c>
      <c r="AN303">
        <v>195.63333333327</v>
      </c>
      <c r="AO303">
        <v>41975.433333360001</v>
      </c>
      <c r="AP303">
        <v>21060.335454158299</v>
      </c>
      <c r="AQ303">
        <v>0</v>
      </c>
      <c r="AR303">
        <v>0</v>
      </c>
      <c r="AS303">
        <v>14.050383</v>
      </c>
    </row>
    <row r="304" spans="1:45" x14ac:dyDescent="0.3">
      <c r="A304" t="s">
        <v>531</v>
      </c>
      <c r="B304" s="6" t="s">
        <v>183</v>
      </c>
      <c r="C304">
        <v>0</v>
      </c>
      <c r="D304">
        <v>0</v>
      </c>
      <c r="E304">
        <v>77.588163449999996</v>
      </c>
      <c r="F304" s="6"/>
      <c r="G304" s="6"/>
      <c r="H304" s="6"/>
      <c r="I304" s="6"/>
      <c r="J304" s="6"/>
      <c r="K304" s="6"/>
      <c r="L304" s="6">
        <v>27.93174385459162</v>
      </c>
      <c r="M304" s="6">
        <v>39.839584016086498</v>
      </c>
      <c r="N304" s="6"/>
      <c r="O304">
        <v>3.438851609826088E-2</v>
      </c>
      <c r="P304">
        <v>0.28082454204559332</v>
      </c>
      <c r="Q304" t="s">
        <v>273</v>
      </c>
      <c r="R304">
        <v>1.0625</v>
      </c>
      <c r="S304" s="6">
        <v>3433.8634701492178</v>
      </c>
      <c r="T304" s="6">
        <v>2958.462284368562</v>
      </c>
      <c r="U304" s="6">
        <v>4277.4484415080769</v>
      </c>
      <c r="V304">
        <v>8464.5332733661489</v>
      </c>
      <c r="W304">
        <v>2611.696677783822</v>
      </c>
      <c r="X304">
        <v>182.76154863653159</v>
      </c>
      <c r="Y304">
        <v>1897.9439370044031</v>
      </c>
      <c r="Z304">
        <v>0</v>
      </c>
      <c r="AA304">
        <v>2386.4721060705401</v>
      </c>
      <c r="AB304">
        <v>4</v>
      </c>
      <c r="AC304" s="6">
        <v>72.958435368555712</v>
      </c>
      <c r="AD304" s="6">
        <v>18929</v>
      </c>
      <c r="AE304">
        <v>2014</v>
      </c>
      <c r="AF304">
        <v>986</v>
      </c>
      <c r="AG304">
        <v>19957</v>
      </c>
      <c r="AH304" s="23">
        <v>91.491279602050696</v>
      </c>
      <c r="AI304" s="23">
        <v>97.680870056152301</v>
      </c>
      <c r="AJ304" s="23">
        <v>1.5192914009094201</v>
      </c>
      <c r="AK304" s="23">
        <v>103.978454589843</v>
      </c>
      <c r="AL304" s="23">
        <v>7.8168745040893501</v>
      </c>
      <c r="AM304" s="23">
        <v>96.924011230468693</v>
      </c>
      <c r="AN304">
        <v>195.63333333327</v>
      </c>
      <c r="AO304">
        <v>41975.433333360001</v>
      </c>
      <c r="AP304">
        <v>21060.335454158299</v>
      </c>
      <c r="AQ304">
        <v>0</v>
      </c>
      <c r="AR304">
        <v>0</v>
      </c>
      <c r="AS304">
        <v>14.050383</v>
      </c>
    </row>
    <row r="305" spans="1:45" x14ac:dyDescent="0.3">
      <c r="A305" t="s">
        <v>532</v>
      </c>
      <c r="B305" s="6" t="s">
        <v>183</v>
      </c>
      <c r="C305">
        <v>0</v>
      </c>
      <c r="D305">
        <v>0</v>
      </c>
      <c r="E305">
        <v>76.411268269999994</v>
      </c>
      <c r="F305" s="6"/>
      <c r="G305" s="6"/>
      <c r="H305" s="6"/>
      <c r="I305" s="6"/>
      <c r="J305" s="6"/>
      <c r="K305" s="6"/>
      <c r="L305" s="6">
        <v>27.508054020926359</v>
      </c>
      <c r="M305" s="6">
        <v>39.030880266278103</v>
      </c>
      <c r="N305" s="6"/>
      <c r="O305">
        <v>3.4232411533594131E-2</v>
      </c>
      <c r="P305">
        <v>0.28377461433410639</v>
      </c>
      <c r="Q305" t="s">
        <v>255</v>
      </c>
      <c r="R305">
        <v>1.0625</v>
      </c>
      <c r="S305" s="6">
        <v>3551.434986004233</v>
      </c>
      <c r="T305" s="6">
        <v>2591.7570327597591</v>
      </c>
      <c r="U305" s="6">
        <v>4273.3816163721858</v>
      </c>
      <c r="V305">
        <v>8318.6301520646757</v>
      </c>
      <c r="W305">
        <v>2977.6378543876472</v>
      </c>
      <c r="X305">
        <v>311.64019158003299</v>
      </c>
      <c r="Y305">
        <v>1946.029204949896</v>
      </c>
      <c r="Z305">
        <v>0</v>
      </c>
      <c r="AA305">
        <v>2070.6311316165202</v>
      </c>
      <c r="AB305">
        <v>4</v>
      </c>
      <c r="AC305" s="6">
        <v>68.890198932740006</v>
      </c>
      <c r="AD305" s="6">
        <v>19515</v>
      </c>
      <c r="AE305">
        <v>2084</v>
      </c>
      <c r="AF305">
        <v>1410</v>
      </c>
      <c r="AG305">
        <v>20189</v>
      </c>
      <c r="AH305" s="23">
        <v>91.491279602050696</v>
      </c>
      <c r="AI305" s="23">
        <v>92.574333190917898</v>
      </c>
      <c r="AJ305" s="23">
        <v>1.3651031255721999</v>
      </c>
      <c r="AK305" s="23">
        <v>97.954429626464801</v>
      </c>
      <c r="AL305" s="23">
        <v>6.7451958656311</v>
      </c>
      <c r="AM305" s="23">
        <v>92.002662658691406</v>
      </c>
      <c r="AN305">
        <v>195.63333333327</v>
      </c>
      <c r="AO305">
        <v>41975.433333360001</v>
      </c>
      <c r="AP305">
        <v>21060.335454158299</v>
      </c>
      <c r="AQ305">
        <v>0</v>
      </c>
      <c r="AR305">
        <v>0</v>
      </c>
      <c r="AS305">
        <v>14.050383</v>
      </c>
    </row>
    <row r="306" spans="1:45" x14ac:dyDescent="0.3">
      <c r="A306" t="s">
        <v>533</v>
      </c>
      <c r="B306" s="6" t="s">
        <v>183</v>
      </c>
      <c r="C306" t="s">
        <v>179</v>
      </c>
      <c r="D306" t="s">
        <v>534</v>
      </c>
      <c r="E306">
        <v>282.54863289999997</v>
      </c>
      <c r="F306" s="6"/>
      <c r="G306" s="6"/>
      <c r="H306" s="6"/>
      <c r="I306" s="6"/>
      <c r="J306" s="6"/>
      <c r="K306" s="6"/>
      <c r="L306" s="6">
        <v>101.7175131152943</v>
      </c>
      <c r="M306" s="6">
        <v>225.635742361952</v>
      </c>
      <c r="N306" s="6"/>
      <c r="O306">
        <v>3.443068265914917E-2</v>
      </c>
      <c r="P306">
        <v>0.27901268005371088</v>
      </c>
      <c r="Q306" t="s">
        <v>255</v>
      </c>
      <c r="R306">
        <v>1.0625</v>
      </c>
      <c r="S306" s="6">
        <v>3282.666513468374</v>
      </c>
      <c r="T306" s="6">
        <v>2826.6527249194419</v>
      </c>
      <c r="U306" s="6">
        <v>4066.209709606283</v>
      </c>
      <c r="V306">
        <v>8593.8945072149709</v>
      </c>
      <c r="W306">
        <v>2751.655220019461</v>
      </c>
      <c r="X306">
        <v>35.784435877118263</v>
      </c>
      <c r="Y306">
        <v>2113.9755892219159</v>
      </c>
      <c r="Z306">
        <v>0</v>
      </c>
      <c r="AA306">
        <v>2365.6445252128501</v>
      </c>
      <c r="AB306">
        <v>4</v>
      </c>
      <c r="AC306" s="6">
        <v>73.356666659344214</v>
      </c>
      <c r="AD306" s="6">
        <v>18864</v>
      </c>
      <c r="AE306">
        <v>2055</v>
      </c>
      <c r="AF306">
        <v>971</v>
      </c>
      <c r="AG306">
        <v>19948</v>
      </c>
      <c r="AH306" s="23">
        <v>91.491279602050696</v>
      </c>
      <c r="AI306" s="23">
        <v>97.680870056152301</v>
      </c>
      <c r="AJ306" s="23">
        <v>1.5192914009094201</v>
      </c>
      <c r="AK306" s="23">
        <v>103.978454589843</v>
      </c>
      <c r="AL306" s="23">
        <v>7.8168745040893501</v>
      </c>
      <c r="AM306" s="23">
        <v>96.924011230468693</v>
      </c>
      <c r="AN306">
        <v>195.63333333327</v>
      </c>
      <c r="AO306">
        <v>41975.433333360001</v>
      </c>
      <c r="AP306">
        <v>21060.335454158299</v>
      </c>
      <c r="AQ306">
        <v>0</v>
      </c>
      <c r="AR306">
        <v>0</v>
      </c>
      <c r="AS306">
        <v>14.050383</v>
      </c>
    </row>
    <row r="307" spans="1:45" x14ac:dyDescent="0.3">
      <c r="A307" t="s">
        <v>535</v>
      </c>
      <c r="B307" s="6" t="s">
        <v>183</v>
      </c>
      <c r="C307">
        <v>0</v>
      </c>
      <c r="D307">
        <v>0</v>
      </c>
      <c r="E307">
        <v>248.08937119999999</v>
      </c>
      <c r="F307" s="6"/>
      <c r="G307" s="6"/>
      <c r="H307" s="6"/>
      <c r="I307" s="6"/>
      <c r="J307" s="6"/>
      <c r="K307" s="6"/>
      <c r="L307" s="6">
        <v>89.31217347431928</v>
      </c>
      <c r="M307" s="6">
        <v>189.505522593146</v>
      </c>
      <c r="N307" s="6"/>
      <c r="O307">
        <v>3.443068265914917E-2</v>
      </c>
      <c r="P307">
        <v>0.27901268005371088</v>
      </c>
      <c r="Q307" t="s">
        <v>255</v>
      </c>
      <c r="R307">
        <v>1.0625</v>
      </c>
      <c r="S307" s="6">
        <v>3254.9072224739521</v>
      </c>
      <c r="T307" s="6">
        <v>2846.1152243558308</v>
      </c>
      <c r="U307" s="6">
        <v>4042.975312312838</v>
      </c>
      <c r="V307">
        <v>8622.154508028214</v>
      </c>
      <c r="W307">
        <v>2734.9585656891968</v>
      </c>
      <c r="X307">
        <v>43.705863416509473</v>
      </c>
      <c r="Y307">
        <v>2135.838860423411</v>
      </c>
      <c r="Z307">
        <v>0</v>
      </c>
      <c r="AA307">
        <v>2392.7006035117101</v>
      </c>
      <c r="AB307">
        <v>4</v>
      </c>
      <c r="AC307" s="6">
        <v>73.89441055264848</v>
      </c>
      <c r="AD307" s="6">
        <v>18723</v>
      </c>
      <c r="AE307">
        <v>2042</v>
      </c>
      <c r="AF307">
        <v>908</v>
      </c>
      <c r="AG307">
        <v>19857</v>
      </c>
      <c r="AH307" s="23">
        <v>91.491279602050696</v>
      </c>
      <c r="AI307" s="23">
        <v>97.680870056152301</v>
      </c>
      <c r="AJ307" s="23">
        <v>1.5192914009094201</v>
      </c>
      <c r="AK307" s="23">
        <v>103.978454589843</v>
      </c>
      <c r="AL307" s="23">
        <v>7.8168745040893501</v>
      </c>
      <c r="AM307" s="23">
        <v>96.924011230468693</v>
      </c>
      <c r="AN307">
        <v>195.63333333327</v>
      </c>
      <c r="AO307">
        <v>41975.433333360001</v>
      </c>
      <c r="AP307">
        <v>21060.335454158299</v>
      </c>
      <c r="AQ307">
        <v>0</v>
      </c>
      <c r="AR307">
        <v>0</v>
      </c>
      <c r="AS307">
        <v>14.050383</v>
      </c>
    </row>
    <row r="308" spans="1:45" x14ac:dyDescent="0.3">
      <c r="A308" t="s">
        <v>536</v>
      </c>
      <c r="B308" s="6" t="s">
        <v>183</v>
      </c>
      <c r="C308" t="s">
        <v>179</v>
      </c>
      <c r="D308" t="s">
        <v>180</v>
      </c>
      <c r="E308">
        <v>145.083628</v>
      </c>
      <c r="F308" s="6"/>
      <c r="G308" s="6"/>
      <c r="H308" s="6"/>
      <c r="I308" s="6"/>
      <c r="J308" s="6"/>
      <c r="K308" s="6"/>
      <c r="L308" s="6">
        <v>52.230104901753357</v>
      </c>
      <c r="M308" s="6">
        <v>92.261287191928702</v>
      </c>
      <c r="N308" s="6"/>
      <c r="O308">
        <v>3.443068265914917E-2</v>
      </c>
      <c r="P308">
        <v>0.28145959973335272</v>
      </c>
      <c r="Q308" t="s">
        <v>255</v>
      </c>
      <c r="R308">
        <v>1.0625</v>
      </c>
      <c r="S308" s="6">
        <v>3286.9437281591208</v>
      </c>
      <c r="T308" s="6">
        <v>2784.30142066291</v>
      </c>
      <c r="U308" s="6">
        <v>4054.2857917334331</v>
      </c>
      <c r="V308">
        <v>8586.6844931746928</v>
      </c>
      <c r="W308">
        <v>2795.7125381656292</v>
      </c>
      <c r="X308">
        <v>80.638435310250145</v>
      </c>
      <c r="Y308">
        <v>2130.154432186313</v>
      </c>
      <c r="Z308">
        <v>0</v>
      </c>
      <c r="AA308">
        <v>2335.8759884125802</v>
      </c>
      <c r="AB308">
        <v>4</v>
      </c>
      <c r="AC308" s="6">
        <v>73.401487879535935</v>
      </c>
      <c r="AD308" s="6">
        <v>19020</v>
      </c>
      <c r="AE308">
        <v>2072</v>
      </c>
      <c r="AF308">
        <v>1028</v>
      </c>
      <c r="AG308">
        <v>20064</v>
      </c>
      <c r="AH308" s="23">
        <v>91.491279602050696</v>
      </c>
      <c r="AI308" s="23">
        <v>97.680870056152301</v>
      </c>
      <c r="AJ308" s="23">
        <v>1.5192914009094201</v>
      </c>
      <c r="AK308" s="23">
        <v>103.978454589843</v>
      </c>
      <c r="AL308" s="23">
        <v>7.8168745040893501</v>
      </c>
      <c r="AM308" s="23">
        <v>96.924011230468693</v>
      </c>
      <c r="AN308">
        <v>195.63333333327</v>
      </c>
      <c r="AO308">
        <v>41975.433333360001</v>
      </c>
      <c r="AP308">
        <v>21060.335454158299</v>
      </c>
      <c r="AQ308">
        <v>0</v>
      </c>
      <c r="AR308">
        <v>0</v>
      </c>
      <c r="AS308">
        <v>14.050383</v>
      </c>
    </row>
    <row r="309" spans="1:45" x14ac:dyDescent="0.3">
      <c r="A309" t="s">
        <v>537</v>
      </c>
      <c r="B309" s="6" t="s">
        <v>183</v>
      </c>
      <c r="C309" t="s">
        <v>179</v>
      </c>
      <c r="D309">
        <v>0</v>
      </c>
      <c r="E309">
        <v>363.42041169999999</v>
      </c>
      <c r="F309" s="6"/>
      <c r="G309" s="6"/>
      <c r="H309" s="6"/>
      <c r="I309" s="6"/>
      <c r="J309" s="6"/>
      <c r="K309" s="6"/>
      <c r="L309" s="6">
        <v>130.8313550400361</v>
      </c>
      <c r="M309" s="6">
        <v>316.28406760536501</v>
      </c>
      <c r="N309" s="6"/>
      <c r="O309">
        <v>3.437303751707077E-2</v>
      </c>
      <c r="P309">
        <v>0.28004449605941772</v>
      </c>
      <c r="Q309" t="s">
        <v>255</v>
      </c>
      <c r="R309">
        <v>1.0625</v>
      </c>
      <c r="S309" s="6">
        <v>3290.689035782932</v>
      </c>
      <c r="T309" s="6">
        <v>2718.8153449139431</v>
      </c>
      <c r="U309" s="6">
        <v>4032.055819964432</v>
      </c>
      <c r="V309">
        <v>8579.5382180715133</v>
      </c>
      <c r="W309">
        <v>2864.8160262125812</v>
      </c>
      <c r="X309">
        <v>153.16786757015211</v>
      </c>
      <c r="Y309">
        <v>2161.6468386789788</v>
      </c>
      <c r="Z309">
        <v>0</v>
      </c>
      <c r="AA309">
        <v>2292.99784938618</v>
      </c>
      <c r="AB309">
        <v>4</v>
      </c>
      <c r="AC309" s="6">
        <v>73.455606277719681</v>
      </c>
      <c r="AD309" s="6">
        <v>18741</v>
      </c>
      <c r="AE309">
        <v>2046</v>
      </c>
      <c r="AF309">
        <v>1023</v>
      </c>
      <c r="AG309">
        <v>19764</v>
      </c>
      <c r="AH309" s="23">
        <v>91.491279602050696</v>
      </c>
      <c r="AI309" s="23">
        <v>99.386116027832003</v>
      </c>
      <c r="AJ309" s="23">
        <v>1.8564977645873999</v>
      </c>
      <c r="AK309" s="23">
        <v>106.9585647583</v>
      </c>
      <c r="AL309" s="23">
        <v>9.4289417266845703</v>
      </c>
      <c r="AM309" s="23">
        <v>98.0703125</v>
      </c>
      <c r="AN309">
        <v>195.63333333327</v>
      </c>
      <c r="AO309">
        <v>41975.433333360001</v>
      </c>
      <c r="AP309">
        <v>21060.335454158299</v>
      </c>
      <c r="AQ309">
        <v>0</v>
      </c>
      <c r="AR309">
        <v>0</v>
      </c>
      <c r="AS309">
        <v>14.050383</v>
      </c>
    </row>
    <row r="310" spans="1:45" x14ac:dyDescent="0.3">
      <c r="A310" t="s">
        <v>538</v>
      </c>
      <c r="B310" s="6" t="s">
        <v>183</v>
      </c>
      <c r="C310" t="s">
        <v>179</v>
      </c>
      <c r="D310" t="s">
        <v>316</v>
      </c>
      <c r="E310">
        <v>1170.8269210000001</v>
      </c>
      <c r="F310" s="6"/>
      <c r="G310" s="6"/>
      <c r="H310" s="6"/>
      <c r="I310" s="6"/>
      <c r="J310" s="6"/>
      <c r="K310" s="6"/>
      <c r="L310" s="6">
        <v>421.49769528647892</v>
      </c>
      <c r="M310" s="6">
        <v>1519.7521484807401</v>
      </c>
      <c r="N310" s="6"/>
      <c r="O310">
        <v>3.443068265914917E-2</v>
      </c>
      <c r="P310">
        <v>0.28145959973335272</v>
      </c>
      <c r="Q310" t="s">
        <v>255</v>
      </c>
      <c r="R310">
        <v>1.0625</v>
      </c>
      <c r="S310" s="6">
        <v>3321.6707877024442</v>
      </c>
      <c r="T310" s="6">
        <v>2736.3288969099631</v>
      </c>
      <c r="U310" s="6">
        <v>4074.1169441389852</v>
      </c>
      <c r="V310">
        <v>8550.1170978080572</v>
      </c>
      <c r="W310">
        <v>2841.6758767019769</v>
      </c>
      <c r="X310">
        <v>121.4195857672461</v>
      </c>
      <c r="Y310">
        <v>2116.468137266369</v>
      </c>
      <c r="Z310">
        <v>0</v>
      </c>
      <c r="AA310">
        <v>2286.9576481525901</v>
      </c>
      <c r="AB310">
        <v>4</v>
      </c>
      <c r="AC310" s="6">
        <v>72.872168203743044</v>
      </c>
      <c r="AD310" s="6">
        <v>19020</v>
      </c>
      <c r="AE310">
        <v>2072</v>
      </c>
      <c r="AF310">
        <v>1028</v>
      </c>
      <c r="AG310">
        <v>20064</v>
      </c>
      <c r="AH310" s="23">
        <v>91.491279602050696</v>
      </c>
      <c r="AI310" s="23">
        <v>97.680870056152301</v>
      </c>
      <c r="AJ310" s="23">
        <v>1.5192914009094201</v>
      </c>
      <c r="AK310" s="23">
        <v>103.978454589843</v>
      </c>
      <c r="AL310" s="23">
        <v>7.8168745040893501</v>
      </c>
      <c r="AM310" s="23">
        <v>96.924011230468693</v>
      </c>
      <c r="AN310">
        <v>195.63333333327</v>
      </c>
      <c r="AO310">
        <v>41975.433333360001</v>
      </c>
      <c r="AP310">
        <v>21060.335454158299</v>
      </c>
      <c r="AQ310">
        <v>0</v>
      </c>
      <c r="AR310">
        <v>0</v>
      </c>
      <c r="AS310">
        <v>14.050383</v>
      </c>
    </row>
    <row r="311" spans="1:45" x14ac:dyDescent="0.3">
      <c r="A311" t="s">
        <v>539</v>
      </c>
      <c r="B311" s="6" t="s">
        <v>183</v>
      </c>
      <c r="C311">
        <v>0</v>
      </c>
      <c r="D311">
        <v>0</v>
      </c>
      <c r="E311">
        <v>90.078444360000006</v>
      </c>
      <c r="F311" s="6"/>
      <c r="G311" s="6"/>
      <c r="H311" s="6"/>
      <c r="I311" s="6"/>
      <c r="J311" s="6"/>
      <c r="K311" s="6"/>
      <c r="L311" s="6">
        <v>32.428239972292211</v>
      </c>
      <c r="M311" s="6">
        <v>48.673316248237299</v>
      </c>
      <c r="N311" s="6"/>
      <c r="O311">
        <v>3.4235835075378418E-2</v>
      </c>
      <c r="P311">
        <v>0.26972740888595581</v>
      </c>
      <c r="Q311" t="s">
        <v>255</v>
      </c>
      <c r="R311">
        <v>1.0625</v>
      </c>
      <c r="S311" s="6">
        <v>2817.7542389826722</v>
      </c>
      <c r="T311" s="6">
        <v>2958.8071553703871</v>
      </c>
      <c r="U311" s="6">
        <v>3861.2300323404102</v>
      </c>
      <c r="V311">
        <v>9177.1177041585852</v>
      </c>
      <c r="W311">
        <v>1987.687362452034</v>
      </c>
      <c r="X311">
        <v>785.74882311908959</v>
      </c>
      <c r="Y311">
        <v>2464.9007157727142</v>
      </c>
      <c r="Z311">
        <v>0</v>
      </c>
      <c r="AA311">
        <v>3184.8473408653599</v>
      </c>
      <c r="AB311">
        <v>4</v>
      </c>
      <c r="AC311" s="6">
        <v>92.4895990377739</v>
      </c>
      <c r="AD311" s="6">
        <v>17524</v>
      </c>
      <c r="AE311">
        <v>1933</v>
      </c>
      <c r="AF311">
        <v>443</v>
      </c>
      <c r="AG311">
        <v>19014</v>
      </c>
      <c r="AH311" s="23">
        <v>100.14956665039</v>
      </c>
      <c r="AI311" s="23">
        <v>92.133041381835895</v>
      </c>
      <c r="AJ311" s="23">
        <v>2.0254740715026802</v>
      </c>
      <c r="AK311" s="23">
        <v>100.69337463378901</v>
      </c>
      <c r="AL311" s="23">
        <v>10.5858058929443</v>
      </c>
      <c r="AM311" s="23">
        <v>90.471397399902301</v>
      </c>
      <c r="AN311">
        <v>88.500000000029999</v>
      </c>
      <c r="AO311">
        <v>18086.366666670001</v>
      </c>
      <c r="AP311">
        <v>9059.6447707080006</v>
      </c>
      <c r="AQ311">
        <v>0</v>
      </c>
      <c r="AR311">
        <v>0</v>
      </c>
      <c r="AS311">
        <v>14.050383</v>
      </c>
    </row>
    <row r="312" spans="1:45" x14ac:dyDescent="0.3">
      <c r="A312" t="s">
        <v>540</v>
      </c>
      <c r="B312" s="6" t="s">
        <v>183</v>
      </c>
      <c r="C312">
        <v>0</v>
      </c>
      <c r="D312">
        <v>0</v>
      </c>
      <c r="E312">
        <v>93.263854159999994</v>
      </c>
      <c r="F312" s="6"/>
      <c r="G312" s="6"/>
      <c r="H312" s="6"/>
      <c r="I312" s="6"/>
      <c r="J312" s="6"/>
      <c r="K312" s="6"/>
      <c r="L312" s="6">
        <v>33.574983160793778</v>
      </c>
      <c r="M312" s="6">
        <v>50.996508627477603</v>
      </c>
      <c r="N312" s="6"/>
      <c r="O312">
        <v>3.4235835075378418E-2</v>
      </c>
      <c r="P312">
        <v>0.26972740888595581</v>
      </c>
      <c r="Q312" t="s">
        <v>255</v>
      </c>
      <c r="R312">
        <v>1.0625</v>
      </c>
      <c r="S312" s="6">
        <v>2888.0584066389551</v>
      </c>
      <c r="T312" s="6">
        <v>2973.6132640274459</v>
      </c>
      <c r="U312" s="6">
        <v>3931.260380029039</v>
      </c>
      <c r="V312">
        <v>9113.1194934274663</v>
      </c>
      <c r="W312">
        <v>1976.327832726309</v>
      </c>
      <c r="X312">
        <v>760.74478781196797</v>
      </c>
      <c r="Y312">
        <v>2396.5244231426959</v>
      </c>
      <c r="Z312">
        <v>0</v>
      </c>
      <c r="AA312">
        <v>3151.5144217746601</v>
      </c>
      <c r="AB312">
        <v>4</v>
      </c>
      <c r="AC312" s="6">
        <v>92.520876662855343</v>
      </c>
      <c r="AD312" s="6">
        <v>17588</v>
      </c>
      <c r="AE312">
        <v>1925</v>
      </c>
      <c r="AF312">
        <v>454</v>
      </c>
      <c r="AG312">
        <v>19059</v>
      </c>
      <c r="AH312" s="23">
        <v>100.14956665039</v>
      </c>
      <c r="AI312" s="23">
        <v>97.724189758300696</v>
      </c>
      <c r="AJ312" s="23">
        <v>2.0005922317504798</v>
      </c>
      <c r="AK312" s="23">
        <v>105.961067199707</v>
      </c>
      <c r="AL312" s="23">
        <v>10.2374620437622</v>
      </c>
      <c r="AM312" s="23">
        <v>96.170150756835895</v>
      </c>
      <c r="AN312">
        <v>88.500000000029999</v>
      </c>
      <c r="AO312">
        <v>18086.366666670001</v>
      </c>
      <c r="AP312">
        <v>9059.6447707080006</v>
      </c>
      <c r="AQ312">
        <v>0</v>
      </c>
      <c r="AR312">
        <v>0</v>
      </c>
      <c r="AS312">
        <v>14.050383</v>
      </c>
    </row>
    <row r="313" spans="1:45" x14ac:dyDescent="0.3">
      <c r="A313" t="s">
        <v>541</v>
      </c>
      <c r="B313" s="6" t="s">
        <v>183</v>
      </c>
      <c r="C313">
        <v>0</v>
      </c>
      <c r="D313">
        <v>0</v>
      </c>
      <c r="E313">
        <v>71.817042240000006</v>
      </c>
      <c r="F313" s="6"/>
      <c r="G313" s="6"/>
      <c r="H313" s="6"/>
      <c r="I313" s="6"/>
      <c r="J313" s="6"/>
      <c r="K313" s="6"/>
      <c r="L313" s="6">
        <v>25.854134594452919</v>
      </c>
      <c r="M313" s="6">
        <v>35.915056059159603</v>
      </c>
      <c r="N313" s="6"/>
      <c r="O313">
        <v>3.4864939749240882E-2</v>
      </c>
      <c r="P313">
        <v>0.27325913310050959</v>
      </c>
      <c r="Q313" t="s">
        <v>246</v>
      </c>
      <c r="R313">
        <v>1.0625</v>
      </c>
      <c r="S313" s="6">
        <v>3296.474078601696</v>
      </c>
      <c r="T313" s="6">
        <v>2962.5224813875798</v>
      </c>
      <c r="U313" s="6">
        <v>4576.4445732175982</v>
      </c>
      <c r="V313">
        <v>8656.7606676692685</v>
      </c>
      <c r="W313">
        <v>1764.4241852994071</v>
      </c>
      <c r="X313">
        <v>767.89073339793322</v>
      </c>
      <c r="Y313">
        <v>1906.8291546760911</v>
      </c>
      <c r="Z313">
        <v>0</v>
      </c>
      <c r="AA313">
        <v>3134.94427355671</v>
      </c>
      <c r="AB313">
        <v>4</v>
      </c>
      <c r="AC313" s="6">
        <v>83.298879275558491</v>
      </c>
      <c r="AD313" s="6">
        <v>18594</v>
      </c>
      <c r="AE313">
        <v>1924</v>
      </c>
      <c r="AF313">
        <v>568</v>
      </c>
      <c r="AG313">
        <v>19950</v>
      </c>
      <c r="AH313" s="23">
        <v>94.137664794921804</v>
      </c>
      <c r="AI313" s="23">
        <v>101.48161315917901</v>
      </c>
      <c r="AJ313" s="23">
        <v>1.4323530197143499</v>
      </c>
      <c r="AK313" s="23">
        <v>107.82957458496</v>
      </c>
      <c r="AL313" s="23">
        <v>7.78031253814697</v>
      </c>
      <c r="AM313" s="23">
        <v>100.91803741455</v>
      </c>
      <c r="AN313">
        <v>88.500000000029999</v>
      </c>
      <c r="AO313">
        <v>18086.366666670001</v>
      </c>
      <c r="AP313">
        <v>9059.6447707080006</v>
      </c>
      <c r="AQ313">
        <v>0</v>
      </c>
      <c r="AR313">
        <v>0</v>
      </c>
      <c r="AS313">
        <v>14.050383</v>
      </c>
    </row>
    <row r="314" spans="1:45" x14ac:dyDescent="0.3">
      <c r="A314" t="s">
        <v>542</v>
      </c>
      <c r="B314" s="6" t="s">
        <v>183</v>
      </c>
      <c r="C314">
        <v>0</v>
      </c>
      <c r="D314">
        <v>0</v>
      </c>
      <c r="E314">
        <v>86.195151409999994</v>
      </c>
      <c r="F314" s="6"/>
      <c r="G314" s="6"/>
      <c r="H314" s="6"/>
      <c r="I314" s="6"/>
      <c r="J314" s="6"/>
      <c r="K314" s="6"/>
      <c r="L314" s="6">
        <v>31.030254508545621</v>
      </c>
      <c r="M314" s="6">
        <v>45.8789455663144</v>
      </c>
      <c r="N314" s="6"/>
      <c r="O314">
        <v>3.4864939749240882E-2</v>
      </c>
      <c r="P314">
        <v>0.2755521833896637</v>
      </c>
      <c r="Q314" t="s">
        <v>246</v>
      </c>
      <c r="R314">
        <v>1.0625</v>
      </c>
      <c r="S314" s="6">
        <v>3455.220981294538</v>
      </c>
      <c r="T314" s="6">
        <v>3115.4284057292721</v>
      </c>
      <c r="U314" s="6">
        <v>4506.5662702404234</v>
      </c>
      <c r="V314">
        <v>8610.6355022835232</v>
      </c>
      <c r="W314">
        <v>1940.1861154995261</v>
      </c>
      <c r="X314">
        <v>834.19917655323025</v>
      </c>
      <c r="Y314">
        <v>1863.4377529925771</v>
      </c>
      <c r="Z314">
        <v>0</v>
      </c>
      <c r="AA314">
        <v>2968.0895864416898</v>
      </c>
      <c r="AB314">
        <v>4</v>
      </c>
      <c r="AC314" s="6">
        <v>82.583253734188048</v>
      </c>
      <c r="AD314" s="6">
        <v>18492</v>
      </c>
      <c r="AE314">
        <v>1942</v>
      </c>
      <c r="AF314">
        <v>610</v>
      </c>
      <c r="AG314">
        <v>19824</v>
      </c>
      <c r="AH314" s="23">
        <v>100.14956665039</v>
      </c>
      <c r="AI314" s="23">
        <v>97.541740417480398</v>
      </c>
      <c r="AJ314" s="23">
        <v>1.3369768857955899</v>
      </c>
      <c r="AK314" s="23">
        <v>103.39825439453099</v>
      </c>
      <c r="AL314" s="23">
        <v>7.1934914588928196</v>
      </c>
      <c r="AM314" s="23">
        <v>97.132614135742102</v>
      </c>
      <c r="AN314">
        <v>88.500000000029999</v>
      </c>
      <c r="AO314">
        <v>18086.366666670001</v>
      </c>
      <c r="AP314">
        <v>9059.6447707080006</v>
      </c>
      <c r="AQ314">
        <v>0</v>
      </c>
      <c r="AR314">
        <v>0</v>
      </c>
      <c r="AS314">
        <v>14.050383</v>
      </c>
    </row>
    <row r="315" spans="1:45" x14ac:dyDescent="0.3">
      <c r="A315" t="s">
        <v>543</v>
      </c>
      <c r="B315" s="6" t="s">
        <v>183</v>
      </c>
      <c r="C315">
        <v>0</v>
      </c>
      <c r="D315">
        <v>0</v>
      </c>
      <c r="E315">
        <v>41.54160108</v>
      </c>
      <c r="F315" s="6"/>
      <c r="G315" s="6"/>
      <c r="H315" s="6"/>
      <c r="I315" s="6"/>
      <c r="J315" s="6"/>
      <c r="K315" s="6"/>
      <c r="L315" s="6">
        <v>14.95497639030218</v>
      </c>
      <c r="M315" s="6">
        <v>17.230387982333301</v>
      </c>
      <c r="N315" s="6"/>
      <c r="O315">
        <v>3.423517569899559E-2</v>
      </c>
      <c r="P315">
        <v>0.28409987688064581</v>
      </c>
      <c r="Q315" t="s">
        <v>273</v>
      </c>
      <c r="R315">
        <v>1.0625</v>
      </c>
      <c r="S315" s="6">
        <v>3794.273882795173</v>
      </c>
      <c r="T315" s="6">
        <v>2872.6897547513859</v>
      </c>
      <c r="U315" s="6">
        <v>4622.7360378552157</v>
      </c>
      <c r="V315">
        <v>8108.4970745261326</v>
      </c>
      <c r="W315">
        <v>2752.8616653028721</v>
      </c>
      <c r="X315">
        <v>514.92849194078724</v>
      </c>
      <c r="Y315">
        <v>1555.5016463560851</v>
      </c>
      <c r="Z315">
        <v>0</v>
      </c>
      <c r="AA315">
        <v>2158.22686077958</v>
      </c>
      <c r="AB315">
        <v>4</v>
      </c>
      <c r="AC315" s="6">
        <v>65.569049531289977</v>
      </c>
      <c r="AD315" s="6">
        <v>19975</v>
      </c>
      <c r="AE315">
        <v>2072</v>
      </c>
      <c r="AF315">
        <v>1460</v>
      </c>
      <c r="AG315">
        <v>20587</v>
      </c>
      <c r="AH315" s="23">
        <v>91.491279602050696</v>
      </c>
      <c r="AI315" s="23">
        <v>91.786216735839801</v>
      </c>
      <c r="AJ315" s="23">
        <v>1.27295386791229</v>
      </c>
      <c r="AK315" s="23">
        <v>96.8594970703125</v>
      </c>
      <c r="AL315" s="23">
        <v>6.3462281227111799</v>
      </c>
      <c r="AM315" s="23">
        <v>91.456306457519503</v>
      </c>
      <c r="AN315">
        <v>195.63333333327</v>
      </c>
      <c r="AO315">
        <v>41975.433333360001</v>
      </c>
      <c r="AP315">
        <v>21060.335454158299</v>
      </c>
      <c r="AQ315">
        <v>0</v>
      </c>
      <c r="AR315">
        <v>0</v>
      </c>
      <c r="AS315">
        <v>14.050383</v>
      </c>
    </row>
    <row r="316" spans="1:45" x14ac:dyDescent="0.3">
      <c r="A316" t="s">
        <v>544</v>
      </c>
      <c r="B316" s="6" t="s">
        <v>183</v>
      </c>
      <c r="C316">
        <v>0</v>
      </c>
      <c r="D316">
        <v>0</v>
      </c>
      <c r="E316">
        <v>67.8786226</v>
      </c>
      <c r="F316" s="6"/>
      <c r="G316" s="6"/>
      <c r="H316" s="6"/>
      <c r="I316" s="6"/>
      <c r="J316" s="6"/>
      <c r="K316" s="6"/>
      <c r="L316" s="6">
        <v>24.436304139099079</v>
      </c>
      <c r="M316" s="6">
        <v>33.297551557431497</v>
      </c>
      <c r="N316" s="6"/>
      <c r="O316">
        <v>3.4117031842470169E-2</v>
      </c>
      <c r="P316">
        <v>0.28409987688064581</v>
      </c>
      <c r="Q316" t="s">
        <v>273</v>
      </c>
      <c r="R316">
        <v>1.0625</v>
      </c>
      <c r="S316" s="6">
        <v>3808.593367006461</v>
      </c>
      <c r="T316" s="6">
        <v>2821.2514444980452</v>
      </c>
      <c r="U316" s="6">
        <v>4621.541517011312</v>
      </c>
      <c r="V316">
        <v>8087.9333276029874</v>
      </c>
      <c r="W316">
        <v>2803.3152535460899</v>
      </c>
      <c r="X316">
        <v>518.78637409989653</v>
      </c>
      <c r="Y316">
        <v>1561.493644423258</v>
      </c>
      <c r="Z316">
        <v>0</v>
      </c>
      <c r="AA316">
        <v>2110.2249765793199</v>
      </c>
      <c r="AB316">
        <v>4</v>
      </c>
      <c r="AC316" s="6">
        <v>65.426444411136799</v>
      </c>
      <c r="AD316" s="6">
        <v>20185</v>
      </c>
      <c r="AE316">
        <v>2086</v>
      </c>
      <c r="AF316">
        <v>1581</v>
      </c>
      <c r="AG316">
        <v>20690</v>
      </c>
      <c r="AH316" s="23">
        <v>91.491279602050696</v>
      </c>
      <c r="AI316" s="23">
        <v>91.786216735839801</v>
      </c>
      <c r="AJ316" s="23">
        <v>1.27295386791229</v>
      </c>
      <c r="AK316" s="23">
        <v>96.8594970703125</v>
      </c>
      <c r="AL316" s="23">
        <v>6.3462281227111799</v>
      </c>
      <c r="AM316" s="23">
        <v>91.456306457519503</v>
      </c>
      <c r="AN316">
        <v>195.63333333327</v>
      </c>
      <c r="AO316">
        <v>41975.433333360001</v>
      </c>
      <c r="AP316">
        <v>21060.335454158299</v>
      </c>
      <c r="AQ316">
        <v>0</v>
      </c>
      <c r="AR316">
        <v>0</v>
      </c>
      <c r="AS316">
        <v>14.050383</v>
      </c>
    </row>
    <row r="317" spans="1:45" x14ac:dyDescent="0.3">
      <c r="A317" t="s">
        <v>545</v>
      </c>
      <c r="B317" s="6" t="s">
        <v>183</v>
      </c>
      <c r="C317" t="s">
        <v>179</v>
      </c>
      <c r="D317" t="s">
        <v>301</v>
      </c>
      <c r="E317">
        <v>175.87573689999999</v>
      </c>
      <c r="F317" s="6"/>
      <c r="G317" s="6"/>
      <c r="H317" s="6"/>
      <c r="I317" s="6"/>
      <c r="J317" s="6"/>
      <c r="K317" s="6"/>
      <c r="L317" s="6">
        <v>63.315265454307657</v>
      </c>
      <c r="M317" s="6">
        <v>119.445255479466</v>
      </c>
      <c r="N317" s="6"/>
      <c r="O317">
        <v>3.4117031842470169E-2</v>
      </c>
      <c r="P317">
        <v>0.28592246770858759</v>
      </c>
      <c r="Q317" t="s">
        <v>273</v>
      </c>
      <c r="R317">
        <v>1.0625</v>
      </c>
      <c r="S317" s="6">
        <v>3908.3448197506209</v>
      </c>
      <c r="T317" s="6">
        <v>2772.9273104689191</v>
      </c>
      <c r="U317" s="6">
        <v>4708.045544494692</v>
      </c>
      <c r="V317">
        <v>7985.4567394999094</v>
      </c>
      <c r="W317">
        <v>2877.4196446286478</v>
      </c>
      <c r="X317">
        <v>613.9940123742341</v>
      </c>
      <c r="Y317">
        <v>1484.061352715622</v>
      </c>
      <c r="Z317">
        <v>0</v>
      </c>
      <c r="AA317">
        <v>2026.4302950866499</v>
      </c>
      <c r="AB317">
        <v>4</v>
      </c>
      <c r="AC317" s="6">
        <v>63.503512456791412</v>
      </c>
      <c r="AD317" s="6">
        <v>20423</v>
      </c>
      <c r="AE317">
        <v>2114</v>
      </c>
      <c r="AF317">
        <v>1828</v>
      </c>
      <c r="AG317">
        <v>20709</v>
      </c>
      <c r="AH317" s="23">
        <v>80.095870971679602</v>
      </c>
      <c r="AI317" s="23">
        <v>91.786216735839801</v>
      </c>
      <c r="AJ317" s="23">
        <v>1.27295386791229</v>
      </c>
      <c r="AK317" s="23">
        <v>96.8594970703125</v>
      </c>
      <c r="AL317" s="23">
        <v>6.3462281227111799</v>
      </c>
      <c r="AM317" s="23">
        <v>91.456306457519503</v>
      </c>
      <c r="AN317">
        <v>195.63333333327</v>
      </c>
      <c r="AO317">
        <v>41975.433333360001</v>
      </c>
      <c r="AP317">
        <v>21060.335454158299</v>
      </c>
      <c r="AQ317">
        <v>0</v>
      </c>
      <c r="AR317">
        <v>0</v>
      </c>
      <c r="AS317">
        <v>14.050383</v>
      </c>
    </row>
    <row r="318" spans="1:45" x14ac:dyDescent="0.3">
      <c r="A318" t="s">
        <v>546</v>
      </c>
      <c r="B318" s="6" t="s">
        <v>183</v>
      </c>
      <c r="C318">
        <v>0</v>
      </c>
      <c r="D318">
        <v>0</v>
      </c>
      <c r="E318">
        <v>100.7715053</v>
      </c>
      <c r="F318" s="6"/>
      <c r="G318" s="6"/>
      <c r="H318" s="6"/>
      <c r="I318" s="6"/>
      <c r="J318" s="6"/>
      <c r="K318" s="6"/>
      <c r="L318" s="6">
        <v>36.277741699966143</v>
      </c>
      <c r="M318" s="6">
        <v>56.578881301366103</v>
      </c>
      <c r="N318" s="6"/>
      <c r="O318">
        <v>3.2426115125417709E-2</v>
      </c>
      <c r="P318">
        <v>0.29474416375160217</v>
      </c>
      <c r="Q318" t="s">
        <v>304</v>
      </c>
      <c r="R318">
        <v>1.0625</v>
      </c>
      <c r="S318" s="6">
        <v>4334.7127352243588</v>
      </c>
      <c r="T318" s="6">
        <v>1083.5735126679581</v>
      </c>
      <c r="U318" s="6">
        <v>4556.6802676124453</v>
      </c>
      <c r="V318">
        <v>7725.4953465682411</v>
      </c>
      <c r="W318">
        <v>4489.320835630856</v>
      </c>
      <c r="X318">
        <v>945.21000375756762</v>
      </c>
      <c r="Y318">
        <v>2727.4351067713392</v>
      </c>
      <c r="Z318">
        <v>0</v>
      </c>
      <c r="AA318">
        <v>1163.2351448458201</v>
      </c>
      <c r="AB318">
        <v>4</v>
      </c>
      <c r="AC318" s="6">
        <v>45.770696700641338</v>
      </c>
      <c r="AD318" s="6">
        <v>22595</v>
      </c>
      <c r="AE318">
        <v>2521</v>
      </c>
      <c r="AF318">
        <v>3982</v>
      </c>
      <c r="AG318">
        <v>21134</v>
      </c>
      <c r="AH318" s="23">
        <v>69.184700012207003</v>
      </c>
      <c r="AI318" s="23">
        <v>77.904304504394503</v>
      </c>
      <c r="AJ318" s="23">
        <v>1.1942614316940301</v>
      </c>
      <c r="AK318" s="23">
        <v>82.315948486328097</v>
      </c>
      <c r="AL318" s="23">
        <v>5.6059026718139604</v>
      </c>
      <c r="AM318" s="23">
        <v>77.4185791015625</v>
      </c>
      <c r="AN318">
        <v>195.63333333327</v>
      </c>
      <c r="AO318">
        <v>41975.433333360001</v>
      </c>
      <c r="AP318">
        <v>21060.335454158299</v>
      </c>
      <c r="AQ318">
        <v>0</v>
      </c>
      <c r="AR318">
        <v>0</v>
      </c>
      <c r="AS318">
        <v>6.7767369999999998</v>
      </c>
    </row>
    <row r="319" spans="1:45" x14ac:dyDescent="0.3">
      <c r="A319" t="s">
        <v>547</v>
      </c>
      <c r="B319" s="6" t="s">
        <v>183</v>
      </c>
      <c r="C319">
        <v>0</v>
      </c>
      <c r="D319">
        <v>0</v>
      </c>
      <c r="E319">
        <v>365.00697209999998</v>
      </c>
      <c r="F319" s="6"/>
      <c r="G319" s="6"/>
      <c r="H319" s="6"/>
      <c r="I319" s="6"/>
      <c r="J319" s="6"/>
      <c r="K319" s="6"/>
      <c r="L319" s="6">
        <v>131.40251342841421</v>
      </c>
      <c r="M319" s="6">
        <v>318.138030123318</v>
      </c>
      <c r="N319" s="6"/>
      <c r="O319">
        <v>3.2332364469766617E-2</v>
      </c>
      <c r="P319">
        <v>0.29474270343780518</v>
      </c>
      <c r="Q319" t="s">
        <v>255</v>
      </c>
      <c r="R319">
        <v>1.0625</v>
      </c>
      <c r="S319" s="6">
        <v>4454.4136710366838</v>
      </c>
      <c r="T319" s="6">
        <v>1290.7798682181301</v>
      </c>
      <c r="U319" s="6">
        <v>4789.6615767560124</v>
      </c>
      <c r="V319">
        <v>7518.2752299608901</v>
      </c>
      <c r="W319">
        <v>4309.3579171738475</v>
      </c>
      <c r="X319">
        <v>875.44632222283428</v>
      </c>
      <c r="Y319">
        <v>2359.1112503466302</v>
      </c>
      <c r="Z319">
        <v>0</v>
      </c>
      <c r="AA319">
        <v>930.06463634417298</v>
      </c>
      <c r="AB319">
        <v>4</v>
      </c>
      <c r="AC319" s="6">
        <v>45.86056165745935</v>
      </c>
      <c r="AD319" s="6">
        <v>23726</v>
      </c>
      <c r="AE319">
        <v>3164</v>
      </c>
      <c r="AF319">
        <v>5050</v>
      </c>
      <c r="AG319">
        <v>21840</v>
      </c>
      <c r="AH319" s="23">
        <v>69.184700012207003</v>
      </c>
      <c r="AI319" s="23">
        <v>77.891067504882798</v>
      </c>
      <c r="AJ319" s="23">
        <v>1.20987832546234</v>
      </c>
      <c r="AK319" s="23">
        <v>81.540542602539006</v>
      </c>
      <c r="AL319" s="23">
        <v>4.8593516349792401</v>
      </c>
      <c r="AM319" s="23">
        <v>77.393768310546804</v>
      </c>
      <c r="AN319">
        <v>195.63333333327</v>
      </c>
      <c r="AO319">
        <v>41975.433333360001</v>
      </c>
      <c r="AP319">
        <v>21060.335454158299</v>
      </c>
      <c r="AQ319">
        <v>0</v>
      </c>
      <c r="AR319">
        <v>0</v>
      </c>
      <c r="AS319">
        <v>6.7767369999999998</v>
      </c>
    </row>
    <row r="320" spans="1:45" x14ac:dyDescent="0.3">
      <c r="A320" t="s">
        <v>548</v>
      </c>
      <c r="B320" s="6" t="s">
        <v>183</v>
      </c>
      <c r="C320">
        <v>0</v>
      </c>
      <c r="D320">
        <v>0</v>
      </c>
      <c r="E320">
        <v>61.840576319999997</v>
      </c>
      <c r="F320" s="6"/>
      <c r="G320" s="6"/>
      <c r="H320" s="6"/>
      <c r="I320" s="6"/>
      <c r="J320" s="6"/>
      <c r="K320" s="6"/>
      <c r="L320" s="6">
        <v>22.26260747780325</v>
      </c>
      <c r="M320" s="6">
        <v>29.385142337844002</v>
      </c>
      <c r="N320" s="6"/>
      <c r="O320">
        <v>3.002790734171867E-2</v>
      </c>
      <c r="P320">
        <v>0.30050334334373469</v>
      </c>
      <c r="Q320" t="s">
        <v>255</v>
      </c>
      <c r="R320">
        <v>2.0625</v>
      </c>
      <c r="S320" s="6">
        <v>5350.0770746423477</v>
      </c>
      <c r="T320" s="6">
        <v>141.02013045126409</v>
      </c>
      <c r="U320" s="6">
        <v>5324.204654256032</v>
      </c>
      <c r="V320">
        <v>6990.0414046546421</v>
      </c>
      <c r="W320">
        <v>5646.3131506798954</v>
      </c>
      <c r="X320">
        <v>710.19556461590025</v>
      </c>
      <c r="Y320">
        <v>3476.7210532502531</v>
      </c>
      <c r="Z320">
        <v>0</v>
      </c>
      <c r="AA320">
        <v>978.50671254227302</v>
      </c>
      <c r="AB320">
        <v>4</v>
      </c>
      <c r="AC320" s="6">
        <v>42.431178516333247</v>
      </c>
      <c r="AD320" s="6">
        <v>32239</v>
      </c>
      <c r="AE320">
        <v>12283</v>
      </c>
      <c r="AF320">
        <v>13540</v>
      </c>
      <c r="AG320">
        <v>30982</v>
      </c>
      <c r="AH320" s="23">
        <v>70.415306091308594</v>
      </c>
      <c r="AI320" s="23">
        <v>66.192443847656193</v>
      </c>
      <c r="AJ320" s="23">
        <v>3.4093132019042902</v>
      </c>
      <c r="AK320" s="23">
        <v>68.014961242675696</v>
      </c>
      <c r="AL320" s="23">
        <v>5.2318329811096103</v>
      </c>
      <c r="AM320" s="23">
        <v>63.406124114990199</v>
      </c>
      <c r="AN320">
        <v>690.79999666690003</v>
      </c>
      <c r="AO320">
        <v>149100.86633329999</v>
      </c>
      <c r="AP320">
        <v>139112.04616038001</v>
      </c>
      <c r="AQ320">
        <v>0</v>
      </c>
      <c r="AR320">
        <v>2.6</v>
      </c>
      <c r="AS320">
        <v>6.7767369999999998</v>
      </c>
    </row>
    <row r="321" spans="1:45" x14ac:dyDescent="0.3">
      <c r="A321" t="s">
        <v>549</v>
      </c>
      <c r="B321" s="6" t="s">
        <v>183</v>
      </c>
      <c r="C321">
        <v>0</v>
      </c>
      <c r="D321">
        <v>0</v>
      </c>
      <c r="E321">
        <v>107.3713376</v>
      </c>
      <c r="F321" s="6"/>
      <c r="G321" s="6"/>
      <c r="H321" s="6"/>
      <c r="I321" s="6"/>
      <c r="J321" s="6"/>
      <c r="K321" s="6"/>
      <c r="L321" s="6">
        <v>38.653684005662797</v>
      </c>
      <c r="M321" s="6">
        <v>61.605439495184399</v>
      </c>
      <c r="N321" s="6"/>
      <c r="O321">
        <v>3.002790734171867E-2</v>
      </c>
      <c r="P321">
        <v>0.30050334334373469</v>
      </c>
      <c r="Q321" t="s">
        <v>255</v>
      </c>
      <c r="R321">
        <v>2.0625</v>
      </c>
      <c r="S321" s="6">
        <v>5323.6880221967122</v>
      </c>
      <c r="T321" s="6">
        <v>170.41536314020161</v>
      </c>
      <c r="U321" s="6">
        <v>5314.7395958643001</v>
      </c>
      <c r="V321">
        <v>6993.0417439630728</v>
      </c>
      <c r="W321">
        <v>5593.9189779696489</v>
      </c>
      <c r="X321">
        <v>655.46717337101506</v>
      </c>
      <c r="Y321">
        <v>3418.863843950618</v>
      </c>
      <c r="Z321">
        <v>0</v>
      </c>
      <c r="AA321">
        <v>949.10339496823497</v>
      </c>
      <c r="AB321">
        <v>4</v>
      </c>
      <c r="AC321" s="6">
        <v>42.311805917667748</v>
      </c>
      <c r="AD321" s="6">
        <v>32477</v>
      </c>
      <c r="AE321">
        <v>12317</v>
      </c>
      <c r="AF321">
        <v>13570</v>
      </c>
      <c r="AG321">
        <v>31224</v>
      </c>
      <c r="AH321" s="23">
        <v>70.415306091308594</v>
      </c>
      <c r="AI321" s="23">
        <v>66.192443847656193</v>
      </c>
      <c r="AJ321" s="23">
        <v>3.4093132019042902</v>
      </c>
      <c r="AK321" s="23">
        <v>68.014961242675696</v>
      </c>
      <c r="AL321" s="23">
        <v>5.2318329811096103</v>
      </c>
      <c r="AM321" s="23">
        <v>63.406124114990199</v>
      </c>
      <c r="AN321">
        <v>195.63333333327</v>
      </c>
      <c r="AO321">
        <v>41975.433333360001</v>
      </c>
      <c r="AP321">
        <v>21060.335454158299</v>
      </c>
      <c r="AQ321">
        <v>0</v>
      </c>
      <c r="AR321">
        <v>2.6</v>
      </c>
      <c r="AS321">
        <v>6.7767369999999998</v>
      </c>
    </row>
    <row r="322" spans="1:45" x14ac:dyDescent="0.3">
      <c r="A322" t="s">
        <v>550</v>
      </c>
      <c r="B322" s="6" t="s">
        <v>178</v>
      </c>
      <c r="C322" t="s">
        <v>179</v>
      </c>
      <c r="D322" t="s">
        <v>438</v>
      </c>
      <c r="E322">
        <v>94.76157662</v>
      </c>
      <c r="F322" s="6">
        <v>0.25</v>
      </c>
      <c r="G322" s="6">
        <v>1</v>
      </c>
      <c r="H322" s="6">
        <v>1.25</v>
      </c>
      <c r="I322" s="6">
        <v>1.23</v>
      </c>
      <c r="J322" s="6">
        <v>0.99</v>
      </c>
      <c r="K322" s="6">
        <v>2</v>
      </c>
      <c r="L322" s="6">
        <v>22.33</v>
      </c>
      <c r="M322" s="6">
        <v>36.509549999999997</v>
      </c>
      <c r="N322" s="6">
        <v>0.5</v>
      </c>
      <c r="O322">
        <v>3.017854318022728E-2</v>
      </c>
      <c r="P322">
        <v>0.30607396364212042</v>
      </c>
      <c r="Q322" t="s">
        <v>273</v>
      </c>
      <c r="R322">
        <v>2.0625</v>
      </c>
      <c r="S322" s="6">
        <v>5778.8495082271329</v>
      </c>
      <c r="T322" s="6">
        <v>838.5079003877413</v>
      </c>
      <c r="U322" s="6">
        <v>5408.6372843812269</v>
      </c>
      <c r="V322">
        <v>6390.0846886956688</v>
      </c>
      <c r="W322">
        <v>5665.6753231263128</v>
      </c>
      <c r="X322">
        <v>515.13216429664851</v>
      </c>
      <c r="Y322">
        <v>3132.3479082024892</v>
      </c>
      <c r="Z322">
        <v>0</v>
      </c>
      <c r="AA322">
        <v>281.023809397077</v>
      </c>
      <c r="AB322">
        <v>4</v>
      </c>
      <c r="AC322" s="6">
        <v>65.694596646031457</v>
      </c>
      <c r="AD322" s="6">
        <v>44567</v>
      </c>
      <c r="AE322">
        <v>32722</v>
      </c>
      <c r="AF322">
        <v>26221</v>
      </c>
      <c r="AG322">
        <v>51068</v>
      </c>
      <c r="AH322" s="23">
        <v>88.1112060546875</v>
      </c>
      <c r="AI322" s="23">
        <v>61.088859558105398</v>
      </c>
      <c r="AJ322" s="23">
        <v>7.3156633377075098</v>
      </c>
      <c r="AK322" s="23">
        <v>57.716304779052699</v>
      </c>
      <c r="AL322" s="23">
        <v>3.9431085586547798</v>
      </c>
      <c r="AM322" s="23">
        <v>54.112663269042898</v>
      </c>
      <c r="AN322">
        <v>690.79999666690003</v>
      </c>
      <c r="AO322">
        <v>149100.86633329999</v>
      </c>
      <c r="AP322">
        <v>139112.04616038001</v>
      </c>
      <c r="AQ322">
        <v>0</v>
      </c>
      <c r="AR322">
        <v>2.6</v>
      </c>
      <c r="AS322">
        <v>6.7767369999999998</v>
      </c>
    </row>
    <row r="323" spans="1:45" x14ac:dyDescent="0.3">
      <c r="A323" t="s">
        <v>551</v>
      </c>
      <c r="B323" s="6" t="s">
        <v>183</v>
      </c>
      <c r="C323">
        <v>0</v>
      </c>
      <c r="D323">
        <v>0</v>
      </c>
      <c r="E323">
        <v>157.64835149999999</v>
      </c>
      <c r="F323" s="6"/>
      <c r="G323" s="6"/>
      <c r="H323" s="6"/>
      <c r="I323" s="6"/>
      <c r="J323" s="6"/>
      <c r="K323" s="6"/>
      <c r="L323" s="6">
        <v>56.753406561473383</v>
      </c>
      <c r="M323" s="6">
        <v>103.137362046617</v>
      </c>
      <c r="N323" s="6"/>
      <c r="O323">
        <v>3.195200115442276E-2</v>
      </c>
      <c r="P323">
        <v>0.29706653952598572</v>
      </c>
      <c r="Q323" t="s">
        <v>273</v>
      </c>
      <c r="R323">
        <v>1.0625</v>
      </c>
      <c r="S323" s="6">
        <v>4803.9841693632789</v>
      </c>
      <c r="T323" s="6">
        <v>1240.8697520886451</v>
      </c>
      <c r="U323" s="6">
        <v>5145.2691733217071</v>
      </c>
      <c r="V323">
        <v>7160.6211234638286</v>
      </c>
      <c r="W323">
        <v>4500.5935034203976</v>
      </c>
      <c r="X323">
        <v>616.77166832653722</v>
      </c>
      <c r="Y323">
        <v>2266.6499593661702</v>
      </c>
      <c r="Z323">
        <v>0</v>
      </c>
      <c r="AA323">
        <v>573.894822863027</v>
      </c>
      <c r="AB323">
        <v>4</v>
      </c>
      <c r="AC323" s="6">
        <v>45.964094717209562</v>
      </c>
      <c r="AD323" s="6">
        <v>26766</v>
      </c>
      <c r="AE323">
        <v>5577</v>
      </c>
      <c r="AF323">
        <v>7854</v>
      </c>
      <c r="AG323">
        <v>24489</v>
      </c>
      <c r="AH323" s="23">
        <v>69.184700012207003</v>
      </c>
      <c r="AI323" s="23">
        <v>64.554435729980398</v>
      </c>
      <c r="AJ323" s="23">
        <v>2.2346017360687198</v>
      </c>
      <c r="AK323" s="23">
        <v>65.805091857910099</v>
      </c>
      <c r="AL323" s="23">
        <v>3.4852545261382999</v>
      </c>
      <c r="AM323" s="23">
        <v>62.8328437805175</v>
      </c>
      <c r="AN323">
        <v>195.63333333327</v>
      </c>
      <c r="AO323">
        <v>41975.433333360001</v>
      </c>
      <c r="AP323">
        <v>21060.335454158299</v>
      </c>
      <c r="AQ323">
        <v>0</v>
      </c>
      <c r="AR323">
        <v>0</v>
      </c>
      <c r="AS323">
        <v>6.7767369999999998</v>
      </c>
    </row>
    <row r="324" spans="1:45" x14ac:dyDescent="0.3">
      <c r="A324" t="s">
        <v>552</v>
      </c>
      <c r="B324" s="6" t="s">
        <v>183</v>
      </c>
      <c r="C324" t="s">
        <v>179</v>
      </c>
      <c r="D324" t="s">
        <v>438</v>
      </c>
      <c r="E324">
        <v>454.08258760000001</v>
      </c>
      <c r="F324" s="6"/>
      <c r="G324" s="6"/>
      <c r="H324" s="6"/>
      <c r="I324" s="6"/>
      <c r="J324" s="6"/>
      <c r="K324" s="6"/>
      <c r="L324" s="6">
        <v>163.4697338482429</v>
      </c>
      <c r="M324" s="6">
        <v>426.43607793245002</v>
      </c>
      <c r="N324" s="6"/>
      <c r="O324">
        <v>3.0679311603307721E-2</v>
      </c>
      <c r="P324">
        <v>0.30441024899482733</v>
      </c>
      <c r="Q324" t="s">
        <v>273</v>
      </c>
      <c r="R324">
        <v>2.0625</v>
      </c>
      <c r="S324" s="6">
        <v>5495.3601071470284</v>
      </c>
      <c r="T324" s="6">
        <v>910.5644058553878</v>
      </c>
      <c r="U324" s="6">
        <v>5646.0692830955777</v>
      </c>
      <c r="V324">
        <v>6579.9945624852799</v>
      </c>
      <c r="W324">
        <v>5274.8435379370439</v>
      </c>
      <c r="X324">
        <v>211.20518277390019</v>
      </c>
      <c r="Y324">
        <v>2771.5020318465499</v>
      </c>
      <c r="Z324">
        <v>0</v>
      </c>
      <c r="AA324">
        <v>250.558771527093</v>
      </c>
      <c r="AB324">
        <v>4</v>
      </c>
      <c r="AC324" s="6">
        <v>58.643851071428138</v>
      </c>
      <c r="AD324" s="6">
        <v>39749</v>
      </c>
      <c r="AE324">
        <v>23954</v>
      </c>
      <c r="AF324">
        <v>21001</v>
      </c>
      <c r="AG324">
        <v>42702</v>
      </c>
      <c r="AH324" s="23">
        <v>88.1112060546875</v>
      </c>
      <c r="AI324" s="23">
        <v>61.316047668457003</v>
      </c>
      <c r="AJ324" s="23">
        <v>3.8924424648284899</v>
      </c>
      <c r="AK324" s="23">
        <v>60.996021270751903</v>
      </c>
      <c r="AL324" s="23">
        <v>3.5724184513092001</v>
      </c>
      <c r="AM324" s="23">
        <v>57.831813812255803</v>
      </c>
      <c r="AN324">
        <v>195.63333333327</v>
      </c>
      <c r="AO324">
        <v>41975.433333360001</v>
      </c>
      <c r="AP324">
        <v>21060.335454158299</v>
      </c>
      <c r="AQ324">
        <v>0</v>
      </c>
      <c r="AR324">
        <v>2.6</v>
      </c>
      <c r="AS324">
        <v>6.7767369999999998</v>
      </c>
    </row>
    <row r="325" spans="1:45" x14ac:dyDescent="0.3">
      <c r="A325" t="s">
        <v>553</v>
      </c>
      <c r="B325" s="6" t="s">
        <v>178</v>
      </c>
      <c r="C325" t="s">
        <v>179</v>
      </c>
      <c r="D325" t="s">
        <v>554</v>
      </c>
      <c r="E325">
        <v>84.701691400000001</v>
      </c>
      <c r="F325" s="6">
        <v>1.5</v>
      </c>
      <c r="G325" s="6">
        <v>1</v>
      </c>
      <c r="H325" s="6">
        <v>1.5</v>
      </c>
      <c r="I325" s="6">
        <v>1.1299999999999999</v>
      </c>
      <c r="J325" s="6">
        <v>0.41</v>
      </c>
      <c r="K325" s="6">
        <v>2.5</v>
      </c>
      <c r="L325" s="6">
        <v>55</v>
      </c>
      <c r="M325" s="6">
        <v>89.924999999999997</v>
      </c>
      <c r="N325" s="6">
        <v>1.25</v>
      </c>
      <c r="O325">
        <v>3.0639501288533211E-2</v>
      </c>
      <c r="P325">
        <v>0.30441024899482733</v>
      </c>
      <c r="Q325" t="s">
        <v>273</v>
      </c>
      <c r="R325">
        <v>2.0625</v>
      </c>
      <c r="S325" s="6">
        <v>5633.0684578232431</v>
      </c>
      <c r="T325" s="6">
        <v>1040.773290310543</v>
      </c>
      <c r="U325" s="6">
        <v>5499.906275003671</v>
      </c>
      <c r="V325">
        <v>6426.9131680254086</v>
      </c>
      <c r="W325">
        <v>5337.6961975299437</v>
      </c>
      <c r="X325">
        <v>367.86720271235902</v>
      </c>
      <c r="Y325">
        <v>2748.1519697092199</v>
      </c>
      <c r="Z325">
        <v>0</v>
      </c>
      <c r="AA325">
        <v>102.114084134257</v>
      </c>
      <c r="AB325">
        <v>4</v>
      </c>
      <c r="AC325" s="6">
        <v>65.506116505816934</v>
      </c>
      <c r="AD325" s="6">
        <v>42937</v>
      </c>
      <c r="AE325">
        <v>28903</v>
      </c>
      <c r="AF325">
        <v>24096</v>
      </c>
      <c r="AG325">
        <v>47744</v>
      </c>
      <c r="AH325" s="23">
        <v>88.1112060546875</v>
      </c>
      <c r="AI325" s="23">
        <v>61.316047668457003</v>
      </c>
      <c r="AJ325" s="23">
        <v>3.8924424648284899</v>
      </c>
      <c r="AK325" s="23">
        <v>60.996021270751903</v>
      </c>
      <c r="AL325" s="23">
        <v>3.5724184513092001</v>
      </c>
      <c r="AM325" s="23">
        <v>57.831813812255803</v>
      </c>
      <c r="AN325">
        <v>195.63333333327</v>
      </c>
      <c r="AO325">
        <v>41975.433333360001</v>
      </c>
      <c r="AP325">
        <v>21060.335454158299</v>
      </c>
      <c r="AQ325">
        <v>0</v>
      </c>
      <c r="AR325">
        <v>2.6</v>
      </c>
      <c r="AS325">
        <v>6.7767369999999998</v>
      </c>
    </row>
    <row r="326" spans="1:45" x14ac:dyDescent="0.3">
      <c r="A326" t="s">
        <v>555</v>
      </c>
      <c r="B326" s="6" t="s">
        <v>183</v>
      </c>
      <c r="C326">
        <v>0</v>
      </c>
      <c r="D326">
        <v>0</v>
      </c>
      <c r="E326">
        <v>142.08185180000001</v>
      </c>
      <c r="F326" s="6"/>
      <c r="G326" s="6"/>
      <c r="H326" s="6"/>
      <c r="I326" s="6"/>
      <c r="J326" s="6"/>
      <c r="K326" s="6"/>
      <c r="L326" s="6">
        <v>51.149465580806137</v>
      </c>
      <c r="M326" s="6">
        <v>89.709233291484196</v>
      </c>
      <c r="N326" s="6"/>
      <c r="O326">
        <v>3.0639501288533211E-2</v>
      </c>
      <c r="P326">
        <v>0.3056185245513916</v>
      </c>
      <c r="Q326" t="s">
        <v>273</v>
      </c>
      <c r="R326">
        <v>2.0625</v>
      </c>
      <c r="S326" s="6">
        <v>5646.0325718297754</v>
      </c>
      <c r="T326" s="6">
        <v>900.80603448059628</v>
      </c>
      <c r="U326" s="6">
        <v>5509.9477961604562</v>
      </c>
      <c r="V326">
        <v>6461.5755295763574</v>
      </c>
      <c r="W326">
        <v>5451.4282642775106</v>
      </c>
      <c r="X326">
        <v>346.92631447215439</v>
      </c>
      <c r="Y326">
        <v>2912.6852329596568</v>
      </c>
      <c r="Z326">
        <v>0</v>
      </c>
      <c r="AA326">
        <v>223.91801245861001</v>
      </c>
      <c r="AB326">
        <v>4</v>
      </c>
      <c r="AC326" s="6">
        <v>64.132730287029602</v>
      </c>
      <c r="AD326" s="6">
        <v>43639</v>
      </c>
      <c r="AE326">
        <v>30542</v>
      </c>
      <c r="AF326">
        <v>24800</v>
      </c>
      <c r="AG326">
        <v>49381</v>
      </c>
      <c r="AH326" s="23">
        <v>88.1112060546875</v>
      </c>
      <c r="AI326" s="23">
        <v>61.088859558105398</v>
      </c>
      <c r="AJ326" s="23">
        <v>7.3156633377075098</v>
      </c>
      <c r="AK326" s="23">
        <v>57.716304779052699</v>
      </c>
      <c r="AL326" s="23">
        <v>3.9431085586547798</v>
      </c>
      <c r="AM326" s="23">
        <v>54.112663269042898</v>
      </c>
      <c r="AN326">
        <v>195.63333333327</v>
      </c>
      <c r="AO326">
        <v>41975.433333360001</v>
      </c>
      <c r="AP326">
        <v>21060.335454158299</v>
      </c>
      <c r="AQ326">
        <v>0</v>
      </c>
      <c r="AR326">
        <v>2.6</v>
      </c>
      <c r="AS326">
        <v>6.7767369999999998</v>
      </c>
    </row>
    <row r="327" spans="1:45" x14ac:dyDescent="0.3">
      <c r="A327" t="s">
        <v>556</v>
      </c>
      <c r="B327" s="6" t="s">
        <v>183</v>
      </c>
      <c r="C327">
        <v>0</v>
      </c>
      <c r="D327">
        <v>0</v>
      </c>
      <c r="E327">
        <v>56.472391379999998</v>
      </c>
      <c r="F327" s="6"/>
      <c r="G327" s="6"/>
      <c r="H327" s="6"/>
      <c r="I327" s="6"/>
      <c r="J327" s="6"/>
      <c r="K327" s="6"/>
      <c r="L327" s="6">
        <v>20.330060897008519</v>
      </c>
      <c r="M327" s="6">
        <v>26.014453494109301</v>
      </c>
      <c r="N327" s="6"/>
      <c r="O327">
        <v>3.3990472555160522E-2</v>
      </c>
      <c r="P327">
        <v>0.28928238153457642</v>
      </c>
      <c r="Q327" t="s">
        <v>255</v>
      </c>
      <c r="R327">
        <v>1.0625</v>
      </c>
      <c r="S327" s="6">
        <v>4369.5413081362194</v>
      </c>
      <c r="T327" s="6">
        <v>2851.7311258512482</v>
      </c>
      <c r="U327" s="6">
        <v>5184.4791964767128</v>
      </c>
      <c r="V327">
        <v>7543.7060056237124</v>
      </c>
      <c r="W327">
        <v>3034.1893206737941</v>
      </c>
      <c r="X327">
        <v>510.23004633909272</v>
      </c>
      <c r="Y327">
        <v>1021.790269334097</v>
      </c>
      <c r="Z327">
        <v>0</v>
      </c>
      <c r="AA327">
        <v>1901.52499035152</v>
      </c>
      <c r="AB327">
        <v>4</v>
      </c>
      <c r="AC327" s="6">
        <v>56.891174842277167</v>
      </c>
      <c r="AD327" s="6">
        <v>21696</v>
      </c>
      <c r="AE327">
        <v>2253</v>
      </c>
      <c r="AF327">
        <v>2934</v>
      </c>
      <c r="AG327">
        <v>21015</v>
      </c>
      <c r="AH327" s="23">
        <v>80.095870971679602</v>
      </c>
      <c r="AI327" s="23">
        <v>75.843215942382798</v>
      </c>
      <c r="AJ327" s="23">
        <v>1.2869397401809599</v>
      </c>
      <c r="AK327" s="23">
        <v>78.973663330078097</v>
      </c>
      <c r="AL327" s="23">
        <v>4.4173879623412997</v>
      </c>
      <c r="AM327" s="23">
        <v>75.447196960449205</v>
      </c>
      <c r="AN327">
        <v>195.63333333327</v>
      </c>
      <c r="AO327">
        <v>41975.433333360001</v>
      </c>
      <c r="AP327">
        <v>21060.335454158299</v>
      </c>
      <c r="AQ327">
        <v>0</v>
      </c>
      <c r="AR327">
        <v>0</v>
      </c>
      <c r="AS327">
        <v>14.050383</v>
      </c>
    </row>
    <row r="328" spans="1:45" x14ac:dyDescent="0.3">
      <c r="A328" t="s">
        <v>557</v>
      </c>
      <c r="B328" s="6" t="s">
        <v>183</v>
      </c>
      <c r="C328" t="s">
        <v>179</v>
      </c>
      <c r="D328" t="s">
        <v>558</v>
      </c>
      <c r="E328">
        <v>100.6738464</v>
      </c>
      <c r="F328" s="6"/>
      <c r="G328" s="6"/>
      <c r="H328" s="6"/>
      <c r="I328" s="6"/>
      <c r="J328" s="6"/>
      <c r="K328" s="6"/>
      <c r="L328" s="6">
        <v>36.242584012003498</v>
      </c>
      <c r="M328" s="6">
        <v>56.505325334352698</v>
      </c>
      <c r="N328" s="6"/>
      <c r="O328">
        <v>3.3681105822324753E-2</v>
      </c>
      <c r="P328">
        <v>0.29769551753997803</v>
      </c>
      <c r="Q328" t="s">
        <v>273</v>
      </c>
      <c r="R328">
        <v>1.0625</v>
      </c>
      <c r="S328" s="6">
        <v>5304.7960295332023</v>
      </c>
      <c r="T328" s="6">
        <v>4044.5335405507112</v>
      </c>
      <c r="U328" s="6">
        <v>5392.8610029221063</v>
      </c>
      <c r="V328">
        <v>5870.8182892406176</v>
      </c>
      <c r="W328">
        <v>3998.3400219687992</v>
      </c>
      <c r="X328">
        <v>503.85865544076768</v>
      </c>
      <c r="Y328">
        <v>952.56278087425028</v>
      </c>
      <c r="Z328">
        <v>0</v>
      </c>
      <c r="AA328">
        <v>1839.2566588974601</v>
      </c>
      <c r="AB328">
        <v>4</v>
      </c>
      <c r="AC328" s="6">
        <v>40.692159359432942</v>
      </c>
      <c r="AD328" s="6">
        <v>43684</v>
      </c>
      <c r="AE328">
        <v>33592</v>
      </c>
      <c r="AF328">
        <v>25383</v>
      </c>
      <c r="AG328">
        <v>51893</v>
      </c>
      <c r="AH328" s="23">
        <v>60.219154357910099</v>
      </c>
      <c r="AI328" s="23">
        <v>49.3362617492675</v>
      </c>
      <c r="AJ328" s="23">
        <v>3.2325687408447199</v>
      </c>
      <c r="AK328" s="23">
        <v>50.154468536376903</v>
      </c>
      <c r="AL328" s="23">
        <v>4.0507774353027299</v>
      </c>
      <c r="AM328" s="23">
        <v>46.524196624755803</v>
      </c>
      <c r="AN328">
        <v>195.63333333327</v>
      </c>
      <c r="AO328">
        <v>41975.433333360001</v>
      </c>
      <c r="AP328">
        <v>21060.335454158299</v>
      </c>
      <c r="AQ328">
        <v>0</v>
      </c>
      <c r="AR328">
        <v>0</v>
      </c>
      <c r="AS328">
        <v>14.050383</v>
      </c>
    </row>
    <row r="329" spans="1:45" x14ac:dyDescent="0.3">
      <c r="A329" t="s">
        <v>559</v>
      </c>
      <c r="B329" s="6" t="s">
        <v>183</v>
      </c>
      <c r="C329" t="s">
        <v>179</v>
      </c>
      <c r="D329">
        <v>0</v>
      </c>
      <c r="E329">
        <v>162.5327092</v>
      </c>
      <c r="F329" s="6"/>
      <c r="G329" s="6"/>
      <c r="H329" s="6"/>
      <c r="I329" s="6"/>
      <c r="J329" s="6"/>
      <c r="K329" s="6"/>
      <c r="L329" s="6">
        <v>58.511775329683438</v>
      </c>
      <c r="M329" s="6">
        <v>107.447259501951</v>
      </c>
      <c r="N329" s="6"/>
      <c r="O329">
        <v>3.4192617982625961E-2</v>
      </c>
      <c r="P329">
        <v>0.29379984736442571</v>
      </c>
      <c r="Q329" t="s">
        <v>304</v>
      </c>
      <c r="R329">
        <v>1.0625</v>
      </c>
      <c r="S329" s="6">
        <v>4664.9156220067898</v>
      </c>
      <c r="T329" s="6">
        <v>4646.8461646367723</v>
      </c>
      <c r="U329" s="6">
        <v>5859.967247052562</v>
      </c>
      <c r="V329">
        <v>6225.9140421963693</v>
      </c>
      <c r="W329">
        <v>3498.2044470997071</v>
      </c>
      <c r="X329">
        <v>932.28161526021381</v>
      </c>
      <c r="Y329">
        <v>1283.643918388882</v>
      </c>
      <c r="Z329">
        <v>0</v>
      </c>
      <c r="AA329">
        <v>2720.1549246490999</v>
      </c>
      <c r="AB329">
        <v>4</v>
      </c>
      <c r="AC329" s="6">
        <v>43.084836168594059</v>
      </c>
      <c r="AD329" s="6">
        <v>31056</v>
      </c>
      <c r="AE329">
        <v>14517</v>
      </c>
      <c r="AF329">
        <v>12549</v>
      </c>
      <c r="AG329">
        <v>33024</v>
      </c>
      <c r="AH329" s="23">
        <v>60.219154357910099</v>
      </c>
      <c r="AI329" s="23">
        <v>53.933925628662102</v>
      </c>
      <c r="AJ329" s="23">
        <v>1.53566586971282</v>
      </c>
      <c r="AK329" s="23">
        <v>57.443199157714801</v>
      </c>
      <c r="AL329" s="23">
        <v>5.0449399948120099</v>
      </c>
      <c r="AM329" s="23">
        <v>52.980022430419901</v>
      </c>
      <c r="AN329">
        <v>88.500000000029999</v>
      </c>
      <c r="AO329">
        <v>18086.366666670001</v>
      </c>
      <c r="AP329">
        <v>9059.6447707080006</v>
      </c>
      <c r="AQ329">
        <v>0</v>
      </c>
      <c r="AR329">
        <v>0</v>
      </c>
      <c r="AS329">
        <v>14.050383</v>
      </c>
    </row>
    <row r="330" spans="1:45" x14ac:dyDescent="0.3">
      <c r="A330" t="s">
        <v>560</v>
      </c>
      <c r="B330" s="6" t="s">
        <v>183</v>
      </c>
      <c r="C330">
        <v>0</v>
      </c>
      <c r="D330">
        <v>0</v>
      </c>
      <c r="E330">
        <v>190.17218869999999</v>
      </c>
      <c r="F330" s="6"/>
      <c r="G330" s="6"/>
      <c r="H330" s="6"/>
      <c r="I330" s="6"/>
      <c r="J330" s="6"/>
      <c r="K330" s="6"/>
      <c r="L330" s="6">
        <v>68.461984968725588</v>
      </c>
      <c r="M330" s="6">
        <v>132.65011074037801</v>
      </c>
      <c r="N330" s="6"/>
      <c r="O330">
        <v>3.4131951630115509E-2</v>
      </c>
      <c r="P330">
        <v>0.29586181044578552</v>
      </c>
      <c r="Q330" t="s">
        <v>304</v>
      </c>
      <c r="R330">
        <v>1.0625</v>
      </c>
      <c r="S330" s="6">
        <v>4941.268207577421</v>
      </c>
      <c r="T330" s="6">
        <v>4685.5825891169561</v>
      </c>
      <c r="U330" s="6">
        <v>5592.2556152311981</v>
      </c>
      <c r="V330">
        <v>5971.1410894181035</v>
      </c>
      <c r="W330">
        <v>3762.527365393456</v>
      </c>
      <c r="X330">
        <v>662.27680461305215</v>
      </c>
      <c r="Y330">
        <v>1318.1519957272089</v>
      </c>
      <c r="Z330">
        <v>0</v>
      </c>
      <c r="AA330">
        <v>2517.8434847018998</v>
      </c>
      <c r="AB330">
        <v>4</v>
      </c>
      <c r="AC330" s="6">
        <v>40.887677826019953</v>
      </c>
      <c r="AD330" s="6">
        <v>36094</v>
      </c>
      <c r="AE330">
        <v>21424</v>
      </c>
      <c r="AF330">
        <v>17334</v>
      </c>
      <c r="AG330">
        <v>40184</v>
      </c>
      <c r="AH330" s="23">
        <v>60.219154357910099</v>
      </c>
      <c r="AI330" s="23">
        <v>50.8924140930175</v>
      </c>
      <c r="AJ330" s="23">
        <v>2.1224093437194802</v>
      </c>
      <c r="AK330" s="23">
        <v>53.341442108154297</v>
      </c>
      <c r="AL330" s="23">
        <v>4.5714373588562003</v>
      </c>
      <c r="AM330" s="23">
        <v>49.255985260009702</v>
      </c>
      <c r="AN330">
        <v>195.63333333327</v>
      </c>
      <c r="AO330">
        <v>41975.433333360001</v>
      </c>
      <c r="AP330">
        <v>21060.335454158299</v>
      </c>
      <c r="AQ330">
        <v>0</v>
      </c>
      <c r="AR330">
        <v>0</v>
      </c>
      <c r="AS330">
        <v>14.050383</v>
      </c>
    </row>
    <row r="331" spans="1:45" x14ac:dyDescent="0.3">
      <c r="A331" t="s">
        <v>561</v>
      </c>
      <c r="B331" s="6" t="s">
        <v>183</v>
      </c>
      <c r="C331">
        <v>0</v>
      </c>
      <c r="D331">
        <v>0</v>
      </c>
      <c r="E331">
        <v>113.0487639</v>
      </c>
      <c r="F331" s="6"/>
      <c r="G331" s="6"/>
      <c r="H331" s="6"/>
      <c r="I331" s="6"/>
      <c r="J331" s="6"/>
      <c r="K331" s="6"/>
      <c r="L331" s="6">
        <v>40.69755719773471</v>
      </c>
      <c r="M331" s="6">
        <v>66.015039151211198</v>
      </c>
      <c r="N331" s="6"/>
      <c r="O331">
        <v>3.3681105822324753E-2</v>
      </c>
      <c r="P331">
        <v>0.29769551753997803</v>
      </c>
      <c r="Q331" t="s">
        <v>273</v>
      </c>
      <c r="R331">
        <v>1.0625</v>
      </c>
      <c r="S331" s="6">
        <v>5268.9042332651397</v>
      </c>
      <c r="T331" s="6">
        <v>4138.1878937949214</v>
      </c>
      <c r="U331" s="6">
        <v>5400.1905930697394</v>
      </c>
      <c r="V331">
        <v>5864.2489926884055</v>
      </c>
      <c r="W331">
        <v>3978.8590922351191</v>
      </c>
      <c r="X331">
        <v>452.88423436845801</v>
      </c>
      <c r="Y331">
        <v>999.29601023997793</v>
      </c>
      <c r="Z331">
        <v>0</v>
      </c>
      <c r="AA331">
        <v>1923.00459029378</v>
      </c>
      <c r="AB331">
        <v>4</v>
      </c>
      <c r="AC331" s="6">
        <v>40.739594862965284</v>
      </c>
      <c r="AD331" s="6">
        <v>44091</v>
      </c>
      <c r="AE331">
        <v>33614</v>
      </c>
      <c r="AF331">
        <v>25368</v>
      </c>
      <c r="AG331">
        <v>52337</v>
      </c>
      <c r="AH331" s="23">
        <v>60.219154357910099</v>
      </c>
      <c r="AI331" s="23">
        <v>49.3362617492675</v>
      </c>
      <c r="AJ331" s="23">
        <v>3.2325687408447199</v>
      </c>
      <c r="AK331" s="23">
        <v>50.154468536376903</v>
      </c>
      <c r="AL331" s="23">
        <v>4.0507774353027299</v>
      </c>
      <c r="AM331" s="23">
        <v>46.524196624755803</v>
      </c>
      <c r="AN331">
        <v>195.63333333327</v>
      </c>
      <c r="AO331">
        <v>41975.433333360001</v>
      </c>
      <c r="AP331">
        <v>21060.335454158299</v>
      </c>
      <c r="AQ331">
        <v>0</v>
      </c>
      <c r="AR331">
        <v>0</v>
      </c>
      <c r="AS331">
        <v>14.050383</v>
      </c>
    </row>
    <row r="332" spans="1:45" x14ac:dyDescent="0.3">
      <c r="A332" t="s">
        <v>562</v>
      </c>
      <c r="B332" s="6" t="s">
        <v>183</v>
      </c>
      <c r="C332">
        <v>0</v>
      </c>
      <c r="D332">
        <v>0</v>
      </c>
      <c r="E332">
        <v>46.073182490000001</v>
      </c>
      <c r="F332" s="6"/>
      <c r="G332" s="6"/>
      <c r="H332" s="6"/>
      <c r="I332" s="6"/>
      <c r="J332" s="6"/>
      <c r="K332" s="6"/>
      <c r="L332" s="6">
        <v>16.58634323780425</v>
      </c>
      <c r="M332" s="6">
        <v>19.798144305654301</v>
      </c>
      <c r="N332" s="6"/>
      <c r="O332">
        <v>3.3445987850427628E-2</v>
      </c>
      <c r="P332">
        <v>0.30109876394271851</v>
      </c>
      <c r="Q332" t="s">
        <v>273</v>
      </c>
      <c r="R332">
        <v>1.0625</v>
      </c>
      <c r="S332" s="6">
        <v>5900.4673452338129</v>
      </c>
      <c r="T332" s="6">
        <v>4188.6986110123526</v>
      </c>
      <c r="U332" s="6">
        <v>4773.4836397966365</v>
      </c>
      <c r="V332">
        <v>5259.5194785343301</v>
      </c>
      <c r="W332">
        <v>4613.9811828573484</v>
      </c>
      <c r="X332">
        <v>417.13554035371669</v>
      </c>
      <c r="Y332">
        <v>1514.637319595807</v>
      </c>
      <c r="Z332">
        <v>0</v>
      </c>
      <c r="AA332">
        <v>1555.8319012218401</v>
      </c>
      <c r="AB332">
        <v>4</v>
      </c>
      <c r="AC332" s="6">
        <v>39.688428234938208</v>
      </c>
      <c r="AD332" s="6">
        <v>70478</v>
      </c>
      <c r="AE332">
        <v>74627</v>
      </c>
      <c r="AF332">
        <v>52448</v>
      </c>
      <c r="AG332">
        <v>92657</v>
      </c>
      <c r="AH332" s="23">
        <v>71.388626098632798</v>
      </c>
      <c r="AI332" s="23">
        <v>49.136703491210902</v>
      </c>
      <c r="AJ332" s="23">
        <v>5.0660548210143999</v>
      </c>
      <c r="AK332" s="23">
        <v>47.896183013916001</v>
      </c>
      <c r="AL332" s="23">
        <v>3.8255348205566402</v>
      </c>
      <c r="AM332" s="23">
        <v>44.459602355957003</v>
      </c>
      <c r="AN332">
        <v>195.63333333327</v>
      </c>
      <c r="AO332">
        <v>41975.433333360001</v>
      </c>
      <c r="AP332">
        <v>21060.335454158299</v>
      </c>
      <c r="AQ332">
        <v>0</v>
      </c>
      <c r="AR332">
        <v>0</v>
      </c>
      <c r="AS332">
        <v>12.599992</v>
      </c>
    </row>
    <row r="333" spans="1:45" x14ac:dyDescent="0.3">
      <c r="A333" t="s">
        <v>563</v>
      </c>
      <c r="B333" s="6" t="s">
        <v>183</v>
      </c>
      <c r="C333">
        <v>0</v>
      </c>
      <c r="D333">
        <v>0</v>
      </c>
      <c r="E333">
        <v>146.82830340000001</v>
      </c>
      <c r="F333" s="6"/>
      <c r="G333" s="6"/>
      <c r="H333" s="6"/>
      <c r="I333" s="6"/>
      <c r="J333" s="6"/>
      <c r="K333" s="6"/>
      <c r="L333" s="6">
        <v>52.858184899259363</v>
      </c>
      <c r="M333" s="6">
        <v>93.752906527395794</v>
      </c>
      <c r="N333" s="6"/>
      <c r="O333">
        <v>3.3504195511341088E-2</v>
      </c>
      <c r="P333">
        <v>0.2866731584072113</v>
      </c>
      <c r="Q333" t="s">
        <v>273</v>
      </c>
      <c r="R333">
        <v>3.5</v>
      </c>
      <c r="S333" s="6">
        <v>3978.1970865418671</v>
      </c>
      <c r="T333" s="6">
        <v>3963.1947482727919</v>
      </c>
      <c r="U333" s="6">
        <v>6463.1577398110576</v>
      </c>
      <c r="V333">
        <v>6682.8878312168044</v>
      </c>
      <c r="W333">
        <v>3118.033118303937</v>
      </c>
      <c r="X333">
        <v>1997.4107184776119</v>
      </c>
      <c r="Y333">
        <v>2225.5153167850408</v>
      </c>
      <c r="Z333">
        <v>0</v>
      </c>
      <c r="AA333">
        <v>3867.4539897590498</v>
      </c>
      <c r="AB333">
        <v>4</v>
      </c>
      <c r="AC333" s="6">
        <v>45.79355542606018</v>
      </c>
      <c r="AD333" s="6">
        <v>22017</v>
      </c>
      <c r="AE333">
        <v>3603</v>
      </c>
      <c r="AF333">
        <v>3749</v>
      </c>
      <c r="AG333">
        <v>21871</v>
      </c>
      <c r="AH333" s="23">
        <v>72.815872192382798</v>
      </c>
      <c r="AI333" s="23">
        <v>64.793609619140597</v>
      </c>
      <c r="AJ333" s="23">
        <v>1.1120346784591599</v>
      </c>
      <c r="AK333" s="23">
        <v>68.642967224121094</v>
      </c>
      <c r="AL333" s="23">
        <v>4.9613904953002903</v>
      </c>
      <c r="AM333" s="23">
        <v>64.489410400390597</v>
      </c>
      <c r="AN333">
        <v>88.500000000029999</v>
      </c>
      <c r="AO333">
        <v>18086.366666670001</v>
      </c>
      <c r="AP333">
        <v>9059.6447707080006</v>
      </c>
      <c r="AQ333">
        <v>0</v>
      </c>
      <c r="AR333">
        <v>0</v>
      </c>
      <c r="AS333">
        <v>14.050383</v>
      </c>
    </row>
    <row r="334" spans="1:45" x14ac:dyDescent="0.3">
      <c r="A334" t="s">
        <v>564</v>
      </c>
      <c r="B334" s="6" t="s">
        <v>183</v>
      </c>
      <c r="C334">
        <v>0</v>
      </c>
      <c r="D334">
        <v>0</v>
      </c>
      <c r="E334">
        <v>146.11334360000001</v>
      </c>
      <c r="F334" s="6"/>
      <c r="G334" s="6"/>
      <c r="H334" s="6"/>
      <c r="I334" s="6"/>
      <c r="J334" s="6"/>
      <c r="K334" s="6"/>
      <c r="L334" s="6">
        <v>52.600801251903171</v>
      </c>
      <c r="M334" s="6">
        <v>93.140912719557306</v>
      </c>
      <c r="N334" s="6"/>
      <c r="O334">
        <v>3.4239519387483597E-2</v>
      </c>
      <c r="P334">
        <v>0.29342430830001831</v>
      </c>
      <c r="Q334" t="s">
        <v>304</v>
      </c>
      <c r="R334">
        <v>1.0625</v>
      </c>
      <c r="S334" s="6">
        <v>4632.3549294175491</v>
      </c>
      <c r="T334" s="6">
        <v>4615.5948454007666</v>
      </c>
      <c r="U334" s="6">
        <v>5827.7886424192766</v>
      </c>
      <c r="V334">
        <v>6128.730346970452</v>
      </c>
      <c r="W334">
        <v>3584.4986253970601</v>
      </c>
      <c r="X334">
        <v>1179.883622999007</v>
      </c>
      <c r="Y334">
        <v>1733.447556023996</v>
      </c>
      <c r="Z334">
        <v>0</v>
      </c>
      <c r="AA334">
        <v>3092.5107807964</v>
      </c>
      <c r="AB334">
        <v>4</v>
      </c>
      <c r="AC334" s="6">
        <v>40.545621301466859</v>
      </c>
      <c r="AD334" s="6">
        <v>30372</v>
      </c>
      <c r="AE334">
        <v>13878</v>
      </c>
      <c r="AF334">
        <v>11774</v>
      </c>
      <c r="AG334">
        <v>32476</v>
      </c>
      <c r="AH334" s="23">
        <v>63.101238250732401</v>
      </c>
      <c r="AI334" s="23">
        <v>47.964099884033203</v>
      </c>
      <c r="AJ334" s="23">
        <v>2.0326833724975502</v>
      </c>
      <c r="AK334" s="23">
        <v>51.212886810302699</v>
      </c>
      <c r="AL334" s="23">
        <v>5.2814693450927699</v>
      </c>
      <c r="AM334" s="23">
        <v>46.324886322021399</v>
      </c>
      <c r="AN334">
        <v>88.500000000029999</v>
      </c>
      <c r="AO334">
        <v>18086.366666670001</v>
      </c>
      <c r="AP334">
        <v>9059.6447707080006</v>
      </c>
      <c r="AQ334">
        <v>0</v>
      </c>
      <c r="AR334">
        <v>0</v>
      </c>
      <c r="AS334">
        <v>14.050383</v>
      </c>
    </row>
    <row r="335" spans="1:45" x14ac:dyDescent="0.3">
      <c r="A335" t="s">
        <v>565</v>
      </c>
      <c r="B335" s="6" t="s">
        <v>183</v>
      </c>
      <c r="C335">
        <v>0</v>
      </c>
      <c r="D335">
        <v>0</v>
      </c>
      <c r="E335">
        <v>151.30976659999999</v>
      </c>
      <c r="F335" s="6"/>
      <c r="G335" s="6"/>
      <c r="H335" s="6"/>
      <c r="I335" s="6"/>
      <c r="J335" s="6"/>
      <c r="K335" s="6"/>
      <c r="L335" s="6">
        <v>54.471516206217927</v>
      </c>
      <c r="M335" s="6">
        <v>97.612089676001105</v>
      </c>
      <c r="N335" s="6"/>
      <c r="O335">
        <v>3.3963888883590698E-2</v>
      </c>
      <c r="P335">
        <v>0.29586181044578552</v>
      </c>
      <c r="Q335" t="s">
        <v>304</v>
      </c>
      <c r="R335">
        <v>1.0625</v>
      </c>
      <c r="S335" s="6">
        <v>4876.8998850831194</v>
      </c>
      <c r="T335" s="6">
        <v>4823.6002424183071</v>
      </c>
      <c r="U335" s="6">
        <v>5631.5222739488818</v>
      </c>
      <c r="V335">
        <v>5989.5081789396791</v>
      </c>
      <c r="W335">
        <v>3730.7723679871892</v>
      </c>
      <c r="X335">
        <v>775.08090871278569</v>
      </c>
      <c r="Y335">
        <v>1429.5519545690991</v>
      </c>
      <c r="Z335">
        <v>0</v>
      </c>
      <c r="AA335">
        <v>2661.60485737712</v>
      </c>
      <c r="AB335">
        <v>4</v>
      </c>
      <c r="AC335" s="6">
        <v>40.735367023122741</v>
      </c>
      <c r="AD335" s="6">
        <v>35837</v>
      </c>
      <c r="AE335">
        <v>21399</v>
      </c>
      <c r="AF335">
        <v>17274</v>
      </c>
      <c r="AG335">
        <v>39962</v>
      </c>
      <c r="AH335" s="23">
        <v>60.219154357910099</v>
      </c>
      <c r="AI335" s="23">
        <v>53.933925628662102</v>
      </c>
      <c r="AJ335" s="23">
        <v>1.53566586971282</v>
      </c>
      <c r="AK335" s="23">
        <v>57.443199157714801</v>
      </c>
      <c r="AL335" s="23">
        <v>5.0449399948120099</v>
      </c>
      <c r="AM335" s="23">
        <v>52.980022430419901</v>
      </c>
      <c r="AN335">
        <v>88.500000000029999</v>
      </c>
      <c r="AO335">
        <v>18086.366666670001</v>
      </c>
      <c r="AP335">
        <v>9059.6447707080006</v>
      </c>
      <c r="AQ335">
        <v>0</v>
      </c>
      <c r="AR335">
        <v>0</v>
      </c>
      <c r="AS335">
        <v>14.050383</v>
      </c>
    </row>
    <row r="336" spans="1:45" x14ac:dyDescent="0.3">
      <c r="A336" t="s">
        <v>566</v>
      </c>
      <c r="B336" s="6" t="s">
        <v>183</v>
      </c>
      <c r="C336">
        <v>0</v>
      </c>
      <c r="D336">
        <v>0</v>
      </c>
      <c r="E336">
        <v>508.96844329999999</v>
      </c>
      <c r="F336" s="6"/>
      <c r="G336" s="6"/>
      <c r="H336" s="6"/>
      <c r="I336" s="6"/>
      <c r="J336" s="6"/>
      <c r="K336" s="6"/>
      <c r="L336" s="6">
        <v>183.22863961704081</v>
      </c>
      <c r="M336" s="6">
        <v>496.98493903004697</v>
      </c>
      <c r="N336" s="6"/>
      <c r="O336">
        <v>3.3845242112874978E-2</v>
      </c>
      <c r="P336">
        <v>0.28908038139343262</v>
      </c>
      <c r="Q336" t="s">
        <v>273</v>
      </c>
      <c r="R336">
        <v>1.0625</v>
      </c>
      <c r="S336" s="6">
        <v>4371.7601758262044</v>
      </c>
      <c r="T336" s="6">
        <v>4352.1446626328507</v>
      </c>
      <c r="U336" s="6">
        <v>6071.8894282422189</v>
      </c>
      <c r="V336">
        <v>6284.3108891051816</v>
      </c>
      <c r="W336">
        <v>3511.1560923187071</v>
      </c>
      <c r="X336">
        <v>1799.4611971978461</v>
      </c>
      <c r="Y336">
        <v>2294.7175985251761</v>
      </c>
      <c r="Z336">
        <v>0</v>
      </c>
      <c r="AA336">
        <v>3736.6323334895001</v>
      </c>
      <c r="AB336">
        <v>4</v>
      </c>
      <c r="AC336" s="6">
        <v>38.47188328856766</v>
      </c>
      <c r="AD336" s="6">
        <v>27223</v>
      </c>
      <c r="AE336">
        <v>10289</v>
      </c>
      <c r="AF336">
        <v>8791</v>
      </c>
      <c r="AG336">
        <v>28721</v>
      </c>
      <c r="AH336" s="23">
        <v>50.8197212219238</v>
      </c>
      <c r="AI336" s="23">
        <v>54.217048645019503</v>
      </c>
      <c r="AJ336" s="23">
        <v>1.0467271804809499</v>
      </c>
      <c r="AK336" s="23">
        <v>58.474636077880803</v>
      </c>
      <c r="AL336" s="23">
        <v>5.3043141365051198</v>
      </c>
      <c r="AM336" s="23">
        <v>53.755470275878899</v>
      </c>
      <c r="AN336">
        <v>88.500000000029999</v>
      </c>
      <c r="AO336">
        <v>18086.366666670001</v>
      </c>
      <c r="AP336">
        <v>9059.6447707080006</v>
      </c>
      <c r="AQ336">
        <v>0</v>
      </c>
      <c r="AR336">
        <v>0</v>
      </c>
      <c r="AS336">
        <v>12.458038999999999</v>
      </c>
    </row>
    <row r="337" spans="1:45" x14ac:dyDescent="0.3">
      <c r="A337" t="s">
        <v>567</v>
      </c>
      <c r="B337" s="6" t="s">
        <v>183</v>
      </c>
      <c r="C337">
        <v>0</v>
      </c>
      <c r="D337">
        <v>0</v>
      </c>
      <c r="E337">
        <v>119.57834440000001</v>
      </c>
      <c r="F337" s="6"/>
      <c r="G337" s="6"/>
      <c r="H337" s="6"/>
      <c r="I337" s="6"/>
      <c r="J337" s="6"/>
      <c r="K337" s="6"/>
      <c r="L337" s="6">
        <v>43.048199847545483</v>
      </c>
      <c r="M337" s="6">
        <v>71.180733259148298</v>
      </c>
      <c r="N337" s="6"/>
      <c r="O337">
        <v>3.3193591982126243E-2</v>
      </c>
      <c r="P337">
        <v>0.29981312155723572</v>
      </c>
      <c r="Q337" t="s">
        <v>273</v>
      </c>
      <c r="R337">
        <v>1.0625</v>
      </c>
      <c r="S337" s="6">
        <v>5565.0272190586311</v>
      </c>
      <c r="T337" s="6">
        <v>4732.4045172060032</v>
      </c>
      <c r="U337" s="6">
        <v>4969.5797303493964</v>
      </c>
      <c r="V337">
        <v>5364.1912264625207</v>
      </c>
      <c r="W337">
        <v>4383.5635417982803</v>
      </c>
      <c r="X337">
        <v>272.58007709497628</v>
      </c>
      <c r="Y337">
        <v>1658.3125340918209</v>
      </c>
      <c r="Z337">
        <v>0</v>
      </c>
      <c r="AA337">
        <v>2209.6340911910402</v>
      </c>
      <c r="AB337">
        <v>4</v>
      </c>
      <c r="AC337" s="6">
        <v>37.694070291130231</v>
      </c>
      <c r="AD337" s="6">
        <v>57607</v>
      </c>
      <c r="AE337">
        <v>56904</v>
      </c>
      <c r="AF337">
        <v>39916</v>
      </c>
      <c r="AG337">
        <v>74595</v>
      </c>
      <c r="AH337" s="23">
        <v>59.6990356445312</v>
      </c>
      <c r="AI337" s="23">
        <v>48.053215026855398</v>
      </c>
      <c r="AJ337" s="23">
        <v>5.4741697311401296</v>
      </c>
      <c r="AK337" s="23">
        <v>47.102085113525298</v>
      </c>
      <c r="AL337" s="23">
        <v>4.5230388641357404</v>
      </c>
      <c r="AM337" s="23">
        <v>42.885997772216797</v>
      </c>
      <c r="AN337">
        <v>195.63333333327</v>
      </c>
      <c r="AO337">
        <v>41975.433333360001</v>
      </c>
      <c r="AP337">
        <v>21060.335454158299</v>
      </c>
      <c r="AQ337">
        <v>0</v>
      </c>
      <c r="AR337">
        <v>0</v>
      </c>
      <c r="AS337">
        <v>12.458038999999999</v>
      </c>
    </row>
    <row r="338" spans="1:45" x14ac:dyDescent="0.3">
      <c r="A338" t="s">
        <v>568</v>
      </c>
      <c r="B338" s="6" t="s">
        <v>183</v>
      </c>
      <c r="C338">
        <v>0</v>
      </c>
      <c r="D338">
        <v>0</v>
      </c>
      <c r="E338">
        <v>137.29551180000001</v>
      </c>
      <c r="F338" s="6"/>
      <c r="G338" s="6"/>
      <c r="H338" s="6"/>
      <c r="I338" s="6"/>
      <c r="J338" s="6"/>
      <c r="K338" s="6"/>
      <c r="L338" s="6">
        <v>49.426384282819917</v>
      </c>
      <c r="M338" s="6">
        <v>85.678058762672805</v>
      </c>
      <c r="N338" s="6"/>
      <c r="O338">
        <v>3.3674824982881553E-2</v>
      </c>
      <c r="P338">
        <v>0.29316973686218262</v>
      </c>
      <c r="Q338" t="s">
        <v>304</v>
      </c>
      <c r="R338">
        <v>1.0625</v>
      </c>
      <c r="S338" s="6">
        <v>4763.2906897490029</v>
      </c>
      <c r="T338" s="6">
        <v>3192.0236945150518</v>
      </c>
      <c r="U338" s="6">
        <v>5896.2822566977829</v>
      </c>
      <c r="V338">
        <v>6924.0608861277306</v>
      </c>
      <c r="W338">
        <v>3298.937444728811</v>
      </c>
      <c r="X338">
        <v>220.24020186610321</v>
      </c>
      <c r="Y338">
        <v>334.89969518387829</v>
      </c>
      <c r="Z338">
        <v>0</v>
      </c>
      <c r="AA338">
        <v>1861.11256128741</v>
      </c>
      <c r="AB338">
        <v>4</v>
      </c>
      <c r="AC338" s="6">
        <v>50.372339571416489</v>
      </c>
      <c r="AD338" s="6">
        <v>24598</v>
      </c>
      <c r="AE338">
        <v>4399</v>
      </c>
      <c r="AF338">
        <v>5627</v>
      </c>
      <c r="AG338">
        <v>23370</v>
      </c>
      <c r="AH338" s="23">
        <v>68.531494140625</v>
      </c>
      <c r="AI338" s="23">
        <v>66.889480590820298</v>
      </c>
      <c r="AJ338" s="23">
        <v>1.42703068256378</v>
      </c>
      <c r="AK338" s="23">
        <v>69.371063232421804</v>
      </c>
      <c r="AL338" s="23">
        <v>3.90860795974731</v>
      </c>
      <c r="AM338" s="23">
        <v>66.247482299804602</v>
      </c>
      <c r="AN338">
        <v>195.63333333327</v>
      </c>
      <c r="AO338">
        <v>41975.433333360001</v>
      </c>
      <c r="AP338">
        <v>21060.335454158299</v>
      </c>
      <c r="AQ338">
        <v>0</v>
      </c>
      <c r="AR338">
        <v>0</v>
      </c>
      <c r="AS338">
        <v>14.050383</v>
      </c>
    </row>
    <row r="339" spans="1:45" x14ac:dyDescent="0.3">
      <c r="A339" t="s">
        <v>569</v>
      </c>
      <c r="B339" s="6" t="s">
        <v>183</v>
      </c>
      <c r="C339">
        <v>0</v>
      </c>
      <c r="D339">
        <v>0</v>
      </c>
      <c r="E339">
        <v>75.438606010000001</v>
      </c>
      <c r="F339" s="6"/>
      <c r="G339" s="6"/>
      <c r="H339" s="6"/>
      <c r="I339" s="6"/>
      <c r="J339" s="6"/>
      <c r="K339" s="6"/>
      <c r="L339" s="6">
        <v>27.15789212822914</v>
      </c>
      <c r="M339" s="6">
        <v>38.365722635226199</v>
      </c>
      <c r="N339" s="6"/>
      <c r="O339">
        <v>3.3674824982881553E-2</v>
      </c>
      <c r="P339">
        <v>0.29316973686218262</v>
      </c>
      <c r="Q339" t="s">
        <v>304</v>
      </c>
      <c r="R339">
        <v>1.0625</v>
      </c>
      <c r="S339" s="6">
        <v>4732.7692065341498</v>
      </c>
      <c r="T339" s="6">
        <v>3181.2997286423902</v>
      </c>
      <c r="U339" s="6">
        <v>5851.5880114118909</v>
      </c>
      <c r="V339">
        <v>6969.6598197571902</v>
      </c>
      <c r="W339">
        <v>3264.7044137637909</v>
      </c>
      <c r="X339">
        <v>175.58112379759939</v>
      </c>
      <c r="Y339">
        <v>366.75564362651153</v>
      </c>
      <c r="Z339">
        <v>0</v>
      </c>
      <c r="AA339">
        <v>1879.6564344078199</v>
      </c>
      <c r="AB339">
        <v>4</v>
      </c>
      <c r="AC339" s="6">
        <v>50.938613738482523</v>
      </c>
      <c r="AD339" s="6">
        <v>23966</v>
      </c>
      <c r="AE339">
        <v>3809</v>
      </c>
      <c r="AF339">
        <v>5083</v>
      </c>
      <c r="AG339">
        <v>22692</v>
      </c>
      <c r="AH339" s="23">
        <v>68.531494140625</v>
      </c>
      <c r="AI339" s="23">
        <v>66.889480590820298</v>
      </c>
      <c r="AJ339" s="23">
        <v>1.42703068256378</v>
      </c>
      <c r="AK339" s="23">
        <v>69.371063232421804</v>
      </c>
      <c r="AL339" s="23">
        <v>3.90860795974731</v>
      </c>
      <c r="AM339" s="23">
        <v>66.247482299804602</v>
      </c>
      <c r="AN339">
        <v>195.63333333327</v>
      </c>
      <c r="AO339">
        <v>41975.433333360001</v>
      </c>
      <c r="AP339">
        <v>21060.335454158299</v>
      </c>
      <c r="AQ339">
        <v>0</v>
      </c>
      <c r="AR339">
        <v>0</v>
      </c>
      <c r="AS339">
        <v>14.050383</v>
      </c>
    </row>
    <row r="340" spans="1:45" x14ac:dyDescent="0.3">
      <c r="A340" t="s">
        <v>570</v>
      </c>
      <c r="B340" s="6" t="s">
        <v>183</v>
      </c>
      <c r="C340">
        <v>0</v>
      </c>
      <c r="D340">
        <v>0</v>
      </c>
      <c r="E340">
        <v>137.65413649999999</v>
      </c>
      <c r="F340" s="6"/>
      <c r="G340" s="6"/>
      <c r="H340" s="6"/>
      <c r="I340" s="6"/>
      <c r="J340" s="6"/>
      <c r="K340" s="6"/>
      <c r="L340" s="6">
        <v>49.555491659244289</v>
      </c>
      <c r="M340" s="6">
        <v>85.978466362192293</v>
      </c>
      <c r="N340" s="6"/>
      <c r="O340">
        <v>3.397977352142334E-2</v>
      </c>
      <c r="P340">
        <v>0.29316973686218262</v>
      </c>
      <c r="Q340" t="s">
        <v>304</v>
      </c>
      <c r="R340">
        <v>1.0625</v>
      </c>
      <c r="S340" s="6">
        <v>4693.4405297965477</v>
      </c>
      <c r="T340" s="6">
        <v>3150.5013296323841</v>
      </c>
      <c r="U340" s="6">
        <v>5773.1101639610133</v>
      </c>
      <c r="V340">
        <v>7043.4676259714797</v>
      </c>
      <c r="W340">
        <v>3218.1942570802812</v>
      </c>
      <c r="X340">
        <v>98.374770006104214</v>
      </c>
      <c r="Y340">
        <v>434.81457830113982</v>
      </c>
      <c r="Z340">
        <v>0</v>
      </c>
      <c r="AA340">
        <v>1897.29135093029</v>
      </c>
      <c r="AB340">
        <v>4</v>
      </c>
      <c r="AC340" s="6">
        <v>51.848842332691817</v>
      </c>
      <c r="AD340" s="6">
        <v>23798</v>
      </c>
      <c r="AE340">
        <v>3691</v>
      </c>
      <c r="AF340">
        <v>4845</v>
      </c>
      <c r="AG340">
        <v>22644</v>
      </c>
      <c r="AH340" s="23">
        <v>68.531494140625</v>
      </c>
      <c r="AI340" s="23">
        <v>66.889480590820298</v>
      </c>
      <c r="AJ340" s="23">
        <v>1.42703068256378</v>
      </c>
      <c r="AK340" s="23">
        <v>69.371063232421804</v>
      </c>
      <c r="AL340" s="23">
        <v>3.90860795974731</v>
      </c>
      <c r="AM340" s="23">
        <v>66.247482299804602</v>
      </c>
      <c r="AN340">
        <v>195.63333333327</v>
      </c>
      <c r="AO340">
        <v>41975.433333360001</v>
      </c>
      <c r="AP340">
        <v>21060.335454158299</v>
      </c>
      <c r="AQ340">
        <v>0</v>
      </c>
      <c r="AR340">
        <v>0</v>
      </c>
      <c r="AS340">
        <v>14.050383</v>
      </c>
    </row>
    <row r="341" spans="1:45" x14ac:dyDescent="0.3">
      <c r="A341" t="s">
        <v>571</v>
      </c>
      <c r="B341" s="6" t="s">
        <v>183</v>
      </c>
      <c r="C341" t="s">
        <v>179</v>
      </c>
      <c r="D341" t="s">
        <v>425</v>
      </c>
      <c r="E341">
        <v>602.2582165</v>
      </c>
      <c r="F341" s="6"/>
      <c r="G341" s="6"/>
      <c r="H341" s="6"/>
      <c r="I341" s="6"/>
      <c r="J341" s="6"/>
      <c r="K341" s="6"/>
      <c r="L341" s="6">
        <v>216.81296297481751</v>
      </c>
      <c r="M341" s="6">
        <v>622.88893060129703</v>
      </c>
      <c r="N341" s="6"/>
      <c r="O341">
        <v>3.2038804143667221E-2</v>
      </c>
      <c r="P341">
        <v>0.29956182837486273</v>
      </c>
      <c r="Q341" t="s">
        <v>255</v>
      </c>
      <c r="R341">
        <v>1.0625</v>
      </c>
      <c r="S341" s="6">
        <v>5107.1801362828664</v>
      </c>
      <c r="T341" s="6">
        <v>1540.7302023123109</v>
      </c>
      <c r="U341" s="6">
        <v>5527.301398681605</v>
      </c>
      <c r="V341">
        <v>6808.8668487382629</v>
      </c>
      <c r="W341">
        <v>4506.9777116156411</v>
      </c>
      <c r="X341">
        <v>758.67414569763559</v>
      </c>
      <c r="Y341">
        <v>1970.2855160207789</v>
      </c>
      <c r="Z341">
        <v>0</v>
      </c>
      <c r="AA341">
        <v>390.83193265335098</v>
      </c>
      <c r="AB341">
        <v>4</v>
      </c>
      <c r="AC341" s="6">
        <v>51.023336827398161</v>
      </c>
      <c r="AD341" s="6">
        <v>31332</v>
      </c>
      <c r="AE341">
        <v>11903</v>
      </c>
      <c r="AF341">
        <v>12286</v>
      </c>
      <c r="AG341">
        <v>30949</v>
      </c>
      <c r="AH341" s="23">
        <v>72.975624084472599</v>
      </c>
      <c r="AI341" s="23">
        <v>64.554435729980398</v>
      </c>
      <c r="AJ341" s="23">
        <v>2.2346017360687198</v>
      </c>
      <c r="AK341" s="23">
        <v>65.805091857910099</v>
      </c>
      <c r="AL341" s="23">
        <v>3.4852545261382999</v>
      </c>
      <c r="AM341" s="23">
        <v>62.8328437805175</v>
      </c>
      <c r="AN341">
        <v>195.63333333327</v>
      </c>
      <c r="AO341">
        <v>41975.433333360001</v>
      </c>
      <c r="AP341">
        <v>21060.335454158299</v>
      </c>
      <c r="AQ341">
        <v>0</v>
      </c>
      <c r="AR341">
        <v>0</v>
      </c>
      <c r="AS341">
        <v>6.7767369999999998</v>
      </c>
    </row>
    <row r="342" spans="1:45" x14ac:dyDescent="0.3">
      <c r="A342" t="s">
        <v>572</v>
      </c>
      <c r="B342" s="6" t="s">
        <v>183</v>
      </c>
      <c r="C342" t="s">
        <v>179</v>
      </c>
      <c r="D342" t="s">
        <v>272</v>
      </c>
      <c r="E342">
        <v>71.587339819999997</v>
      </c>
      <c r="F342" s="6"/>
      <c r="G342" s="6"/>
      <c r="H342" s="6"/>
      <c r="I342" s="6"/>
      <c r="J342" s="6"/>
      <c r="K342" s="6"/>
      <c r="L342" s="6">
        <v>25.77143666982651</v>
      </c>
      <c r="M342" s="6">
        <v>35.761007015754998</v>
      </c>
      <c r="N342" s="6"/>
      <c r="O342">
        <v>3.2341793179512017E-2</v>
      </c>
      <c r="P342">
        <v>0.29861491918563843</v>
      </c>
      <c r="Q342" t="s">
        <v>278</v>
      </c>
      <c r="R342">
        <v>1.0625</v>
      </c>
      <c r="S342" s="6">
        <v>4958.3939701134886</v>
      </c>
      <c r="T342" s="6">
        <v>1477.9330462254679</v>
      </c>
      <c r="U342" s="6">
        <v>5368.3616504154252</v>
      </c>
      <c r="V342">
        <v>6964.2885556311239</v>
      </c>
      <c r="W342">
        <v>4436.3567099309357</v>
      </c>
      <c r="X342">
        <v>742.01728401700996</v>
      </c>
      <c r="Y342">
        <v>2016.263921988259</v>
      </c>
      <c r="Z342">
        <v>0</v>
      </c>
      <c r="AA342">
        <v>472.31915006814103</v>
      </c>
      <c r="AB342">
        <v>4</v>
      </c>
      <c r="AC342" s="6">
        <v>49.725214624279502</v>
      </c>
      <c r="AD342" s="6">
        <v>28506</v>
      </c>
      <c r="AE342">
        <v>7764</v>
      </c>
      <c r="AF342">
        <v>9566</v>
      </c>
      <c r="AG342">
        <v>26704</v>
      </c>
      <c r="AH342" s="23">
        <v>72.975624084472599</v>
      </c>
      <c r="AI342" s="23">
        <v>64.554435729980398</v>
      </c>
      <c r="AJ342" s="23">
        <v>2.2346017360687198</v>
      </c>
      <c r="AK342" s="23">
        <v>65.805091857910099</v>
      </c>
      <c r="AL342" s="23">
        <v>3.4852545261382999</v>
      </c>
      <c r="AM342" s="23">
        <v>62.8328437805175</v>
      </c>
      <c r="AN342">
        <v>195.63333333327</v>
      </c>
      <c r="AO342">
        <v>41975.433333360001</v>
      </c>
      <c r="AP342">
        <v>21060.335454158299</v>
      </c>
      <c r="AQ342">
        <v>0</v>
      </c>
      <c r="AR342">
        <v>0</v>
      </c>
      <c r="AS342">
        <v>6.7767369999999998</v>
      </c>
    </row>
    <row r="343" spans="1:45" x14ac:dyDescent="0.3">
      <c r="A343" t="s">
        <v>573</v>
      </c>
      <c r="B343" s="6" t="s">
        <v>178</v>
      </c>
      <c r="C343" t="s">
        <v>179</v>
      </c>
      <c r="D343" t="s">
        <v>574</v>
      </c>
      <c r="E343">
        <v>182.24507439999999</v>
      </c>
      <c r="F343" s="6">
        <v>0.25</v>
      </c>
      <c r="G343" s="6">
        <v>1</v>
      </c>
      <c r="H343" s="6">
        <v>1.75</v>
      </c>
      <c r="I343" s="6">
        <v>1.1200000000000001</v>
      </c>
      <c r="J343" s="6">
        <v>0.93</v>
      </c>
      <c r="K343" s="6">
        <v>2</v>
      </c>
      <c r="L343" s="6">
        <v>6</v>
      </c>
      <c r="M343" s="6">
        <v>9.81</v>
      </c>
      <c r="N343" s="6">
        <v>1</v>
      </c>
      <c r="O343">
        <v>3.4934252500534058E-2</v>
      </c>
      <c r="P343">
        <v>0.28581202030181879</v>
      </c>
      <c r="Q343" t="s">
        <v>273</v>
      </c>
      <c r="R343">
        <v>1.625</v>
      </c>
      <c r="S343" s="6">
        <v>5182.4711817640864</v>
      </c>
      <c r="T343" s="6">
        <v>3896.7464014263528</v>
      </c>
      <c r="U343" s="6">
        <v>5303.8378999979777</v>
      </c>
      <c r="V343">
        <v>5450.005946853621</v>
      </c>
      <c r="W343">
        <v>4418.1989989676294</v>
      </c>
      <c r="X343">
        <v>1997.6824400932701</v>
      </c>
      <c r="Y343">
        <v>2951.1879588298439</v>
      </c>
      <c r="Z343">
        <v>0</v>
      </c>
      <c r="AA343">
        <v>3946.73727217449</v>
      </c>
      <c r="AB343">
        <v>4</v>
      </c>
      <c r="AC343" s="6">
        <v>30.206779294314401</v>
      </c>
      <c r="AD343" s="6">
        <v>45658</v>
      </c>
      <c r="AE343">
        <v>39019</v>
      </c>
      <c r="AF343">
        <v>28155</v>
      </c>
      <c r="AG343">
        <v>56522</v>
      </c>
      <c r="AH343" s="23">
        <v>49.406059265136697</v>
      </c>
      <c r="AI343" s="23">
        <v>40.408416748046797</v>
      </c>
      <c r="AJ343" s="23">
        <v>2.50492262840271</v>
      </c>
      <c r="AK343" s="23">
        <v>43.801361083984297</v>
      </c>
      <c r="AL343" s="23">
        <v>5.8978643417358398</v>
      </c>
      <c r="AM343" s="23">
        <v>38.047130584716797</v>
      </c>
      <c r="AN343">
        <v>88.500000000029999</v>
      </c>
      <c r="AO343">
        <v>18086.366666670001</v>
      </c>
      <c r="AP343">
        <v>9059.6447707080006</v>
      </c>
      <c r="AQ343">
        <v>0</v>
      </c>
      <c r="AR343">
        <v>0</v>
      </c>
      <c r="AS343">
        <v>12.458038999999999</v>
      </c>
    </row>
    <row r="344" spans="1:45" x14ac:dyDescent="0.3">
      <c r="A344" t="s">
        <v>575</v>
      </c>
      <c r="B344" s="6" t="s">
        <v>183</v>
      </c>
      <c r="C344">
        <v>0</v>
      </c>
      <c r="D344">
        <v>0</v>
      </c>
      <c r="E344">
        <v>49.107244629999997</v>
      </c>
      <c r="F344" s="6"/>
      <c r="G344" s="6"/>
      <c r="H344" s="6"/>
      <c r="I344" s="6"/>
      <c r="J344" s="6"/>
      <c r="K344" s="6"/>
      <c r="L344" s="6">
        <v>17.678606610149149</v>
      </c>
      <c r="M344" s="6">
        <v>21.5668175733156</v>
      </c>
      <c r="N344" s="6"/>
      <c r="O344">
        <v>3.1046951189637181E-2</v>
      </c>
      <c r="P344">
        <v>0.30520802736282349</v>
      </c>
      <c r="Q344" t="s">
        <v>273</v>
      </c>
      <c r="R344">
        <v>2.0625</v>
      </c>
      <c r="S344" s="6">
        <v>5686.4978257741177</v>
      </c>
      <c r="T344" s="6">
        <v>1130.0675243955279</v>
      </c>
      <c r="U344" s="6">
        <v>5438.7699270269304</v>
      </c>
      <c r="V344">
        <v>6356.9747925017036</v>
      </c>
      <c r="W344">
        <v>5337.0286571909892</v>
      </c>
      <c r="X344">
        <v>444.20100284680518</v>
      </c>
      <c r="Y344">
        <v>2701.4871294923018</v>
      </c>
      <c r="Z344">
        <v>0</v>
      </c>
      <c r="AA344">
        <v>12.7142730409184</v>
      </c>
      <c r="AB344">
        <v>4</v>
      </c>
      <c r="AC344" s="6">
        <v>68.183039272439856</v>
      </c>
      <c r="AD344" s="6">
        <v>44873</v>
      </c>
      <c r="AE344">
        <v>31977</v>
      </c>
      <c r="AF344">
        <v>26004</v>
      </c>
      <c r="AG344">
        <v>50846</v>
      </c>
      <c r="AH344" s="23">
        <v>88.1112060546875</v>
      </c>
      <c r="AI344" s="23">
        <v>61.316047668457003</v>
      </c>
      <c r="AJ344" s="23">
        <v>3.8924424648284899</v>
      </c>
      <c r="AK344" s="23">
        <v>60.996021270751903</v>
      </c>
      <c r="AL344" s="23">
        <v>3.5724184513092001</v>
      </c>
      <c r="AM344" s="23">
        <v>57.831813812255803</v>
      </c>
      <c r="AN344">
        <v>195.63333333327</v>
      </c>
      <c r="AO344">
        <v>41975.433333360001</v>
      </c>
      <c r="AP344">
        <v>21060.335454158299</v>
      </c>
      <c r="AQ344">
        <v>0</v>
      </c>
      <c r="AR344">
        <v>0</v>
      </c>
      <c r="AS344">
        <v>6.7767369999999998</v>
      </c>
    </row>
    <row r="345" spans="1:45" x14ac:dyDescent="0.3">
      <c r="A345" t="s">
        <v>576</v>
      </c>
      <c r="B345" s="6" t="s">
        <v>183</v>
      </c>
      <c r="C345">
        <v>0</v>
      </c>
      <c r="D345">
        <v>0</v>
      </c>
      <c r="E345">
        <v>456.05988780000001</v>
      </c>
      <c r="F345" s="6"/>
      <c r="G345" s="6"/>
      <c r="H345" s="6"/>
      <c r="I345" s="6"/>
      <c r="J345" s="6"/>
      <c r="K345" s="6"/>
      <c r="L345" s="6">
        <v>164.18155638231431</v>
      </c>
      <c r="M345" s="6">
        <v>428.92933125450202</v>
      </c>
      <c r="N345" s="6"/>
      <c r="O345">
        <v>3.3693920820951462E-2</v>
      </c>
      <c r="P345">
        <v>0.29800117015838617</v>
      </c>
      <c r="Q345" t="s">
        <v>273</v>
      </c>
      <c r="R345">
        <v>1.0625</v>
      </c>
      <c r="S345" s="6">
        <v>5328.5898609221649</v>
      </c>
      <c r="T345" s="6">
        <v>3888.3632153710182</v>
      </c>
      <c r="U345" s="6">
        <v>5419.9533075022928</v>
      </c>
      <c r="V345">
        <v>5919.6739682453745</v>
      </c>
      <c r="W345">
        <v>3995.8370514860922</v>
      </c>
      <c r="X345">
        <v>632.82603688144627</v>
      </c>
      <c r="Y345">
        <v>858.90254954433942</v>
      </c>
      <c r="Z345">
        <v>0</v>
      </c>
      <c r="AA345">
        <v>1732.5692247981999</v>
      </c>
      <c r="AB345">
        <v>4</v>
      </c>
      <c r="AC345" s="6">
        <v>41.04345801832644</v>
      </c>
      <c r="AD345" s="6">
        <v>42837</v>
      </c>
      <c r="AE345">
        <v>31421</v>
      </c>
      <c r="AF345">
        <v>24267</v>
      </c>
      <c r="AG345">
        <v>49991</v>
      </c>
      <c r="AH345" s="23">
        <v>60.219154357910099</v>
      </c>
      <c r="AI345" s="23">
        <v>53.01806640625</v>
      </c>
      <c r="AJ345" s="23">
        <v>2.1571288108825599</v>
      </c>
      <c r="AK345" s="23">
        <v>54.662151336669901</v>
      </c>
      <c r="AL345" s="23">
        <v>3.8012158870696999</v>
      </c>
      <c r="AM345" s="23">
        <v>51.385364532470703</v>
      </c>
      <c r="AN345">
        <v>195.63333333327</v>
      </c>
      <c r="AO345">
        <v>41975.433333360001</v>
      </c>
      <c r="AP345">
        <v>21060.335454158299</v>
      </c>
      <c r="AQ345">
        <v>0</v>
      </c>
      <c r="AR345">
        <v>0</v>
      </c>
      <c r="AS345">
        <v>14.050383</v>
      </c>
    </row>
    <row r="346" spans="1:45" x14ac:dyDescent="0.3">
      <c r="A346" t="s">
        <v>577</v>
      </c>
      <c r="B346" s="6" t="s">
        <v>183</v>
      </c>
      <c r="C346">
        <v>0</v>
      </c>
      <c r="D346">
        <v>0</v>
      </c>
      <c r="E346">
        <v>149.1820415</v>
      </c>
      <c r="F346" s="6"/>
      <c r="G346" s="6"/>
      <c r="H346" s="6"/>
      <c r="I346" s="6"/>
      <c r="J346" s="6"/>
      <c r="K346" s="6"/>
      <c r="L346" s="6">
        <v>53.705534954164172</v>
      </c>
      <c r="M346" s="6">
        <v>95.774875400443605</v>
      </c>
      <c r="N346" s="6"/>
      <c r="O346">
        <v>3.2555427402257919E-2</v>
      </c>
      <c r="P346">
        <v>0.29867300391197199</v>
      </c>
      <c r="Q346" t="s">
        <v>278</v>
      </c>
      <c r="R346">
        <v>1.0625</v>
      </c>
      <c r="S346" s="6">
        <v>5097.4108248260727</v>
      </c>
      <c r="T346" s="6">
        <v>1688.0825538264601</v>
      </c>
      <c r="U346" s="6">
        <v>5559.4148240107152</v>
      </c>
      <c r="V346">
        <v>6800.3473238180522</v>
      </c>
      <c r="W346">
        <v>4399.5687643044148</v>
      </c>
      <c r="X346">
        <v>907.69642117934166</v>
      </c>
      <c r="Y346">
        <v>1821.003774577513</v>
      </c>
      <c r="Z346">
        <v>0</v>
      </c>
      <c r="AA346">
        <v>510.81033450843103</v>
      </c>
      <c r="AB346">
        <v>4</v>
      </c>
      <c r="AC346" s="6">
        <v>51.858511336964241</v>
      </c>
      <c r="AD346" s="6">
        <v>31230</v>
      </c>
      <c r="AE346">
        <v>11910</v>
      </c>
      <c r="AF346">
        <v>12240</v>
      </c>
      <c r="AG346">
        <v>30900</v>
      </c>
      <c r="AH346" s="23">
        <v>72.975624084472599</v>
      </c>
      <c r="AI346" s="23">
        <v>62.772071838378899</v>
      </c>
      <c r="AJ346" s="23">
        <v>1.8972142934799101</v>
      </c>
      <c r="AK346" s="23">
        <v>63.938705444335902</v>
      </c>
      <c r="AL346" s="23">
        <v>3.0638470649719198</v>
      </c>
      <c r="AM346" s="23">
        <v>61.424003601074197</v>
      </c>
      <c r="AN346">
        <v>195.63333333327</v>
      </c>
      <c r="AO346">
        <v>41975.433333360001</v>
      </c>
      <c r="AP346">
        <v>21060.335454158299</v>
      </c>
      <c r="AQ346">
        <v>0</v>
      </c>
      <c r="AR346">
        <v>0</v>
      </c>
      <c r="AS346">
        <v>6.7767369999999998</v>
      </c>
    </row>
    <row r="347" spans="1:45" x14ac:dyDescent="0.3">
      <c r="A347" t="s">
        <v>578</v>
      </c>
      <c r="B347" s="6" t="s">
        <v>183</v>
      </c>
      <c r="C347" t="s">
        <v>179</v>
      </c>
      <c r="D347" t="s">
        <v>425</v>
      </c>
      <c r="E347">
        <v>99.168917160000007</v>
      </c>
      <c r="F347" s="6"/>
      <c r="G347" s="6"/>
      <c r="H347" s="6"/>
      <c r="I347" s="6"/>
      <c r="J347" s="6"/>
      <c r="K347" s="6"/>
      <c r="L347" s="6">
        <v>35.700810518204243</v>
      </c>
      <c r="M347" s="6">
        <v>55.374933165895698</v>
      </c>
      <c r="N347" s="6"/>
      <c r="O347">
        <v>3.3096030354499817E-2</v>
      </c>
      <c r="P347">
        <v>0.29364883899688721</v>
      </c>
      <c r="Q347" t="s">
        <v>278</v>
      </c>
      <c r="R347">
        <v>1.0625</v>
      </c>
      <c r="S347" s="6">
        <v>4676.4076257686866</v>
      </c>
      <c r="T347" s="6">
        <v>1954.889678362217</v>
      </c>
      <c r="U347" s="6">
        <v>5232.764866851262</v>
      </c>
      <c r="V347">
        <v>7198.0858320012103</v>
      </c>
      <c r="W347">
        <v>3909.2284180781958</v>
      </c>
      <c r="X347">
        <v>1186.1933100696069</v>
      </c>
      <c r="Y347">
        <v>1580.288583587615</v>
      </c>
      <c r="Z347">
        <v>0</v>
      </c>
      <c r="AA347">
        <v>987.03312154320702</v>
      </c>
      <c r="AB347">
        <v>4</v>
      </c>
      <c r="AC347" s="6">
        <v>52.219670609090912</v>
      </c>
      <c r="AD347" s="6">
        <v>24628</v>
      </c>
      <c r="AE347">
        <v>3682</v>
      </c>
      <c r="AF347">
        <v>5695</v>
      </c>
      <c r="AG347">
        <v>22615</v>
      </c>
      <c r="AH347" s="23">
        <v>71.060523986816406</v>
      </c>
      <c r="AI347" s="23">
        <v>70.104591369628906</v>
      </c>
      <c r="AJ347" s="23">
        <v>1.4984048604965201</v>
      </c>
      <c r="AK347" s="23">
        <v>72.369941711425696</v>
      </c>
      <c r="AL347" s="23">
        <v>3.7637565135955802</v>
      </c>
      <c r="AM347" s="23">
        <v>69.255302429199205</v>
      </c>
      <c r="AN347">
        <v>195.63333333327</v>
      </c>
      <c r="AO347">
        <v>41975.433333360001</v>
      </c>
      <c r="AP347">
        <v>21060.335454158299</v>
      </c>
      <c r="AQ347">
        <v>0</v>
      </c>
      <c r="AR347">
        <v>0</v>
      </c>
      <c r="AS347">
        <v>6.7767369999999998</v>
      </c>
    </row>
    <row r="348" spans="1:45" x14ac:dyDescent="0.3">
      <c r="A348" t="s">
        <v>579</v>
      </c>
      <c r="B348" s="6" t="s">
        <v>183</v>
      </c>
      <c r="C348">
        <v>0</v>
      </c>
      <c r="D348">
        <v>0</v>
      </c>
      <c r="E348">
        <v>213.61761849999999</v>
      </c>
      <c r="F348" s="6"/>
      <c r="G348" s="6"/>
      <c r="H348" s="6"/>
      <c r="I348" s="6"/>
      <c r="J348" s="6"/>
      <c r="K348" s="6"/>
      <c r="L348" s="6">
        <v>76.902351133315804</v>
      </c>
      <c r="M348" s="6">
        <v>155.04230824911201</v>
      </c>
      <c r="N348" s="6"/>
      <c r="O348">
        <v>3.2038804143667221E-2</v>
      </c>
      <c r="P348">
        <v>0.30030617117881769</v>
      </c>
      <c r="Q348" t="s">
        <v>255</v>
      </c>
      <c r="R348">
        <v>1.0625</v>
      </c>
      <c r="S348" s="6">
        <v>5226.2852781377096</v>
      </c>
      <c r="T348" s="6">
        <v>1659.829536423073</v>
      </c>
      <c r="U348" s="6">
        <v>5670.4989601703946</v>
      </c>
      <c r="V348">
        <v>6677.5382974474251</v>
      </c>
      <c r="W348">
        <v>4526.8098750377558</v>
      </c>
      <c r="X348">
        <v>855.22748175618403</v>
      </c>
      <c r="Y348">
        <v>1882.7184047782821</v>
      </c>
      <c r="Z348">
        <v>0</v>
      </c>
      <c r="AA348">
        <v>392.49763954223403</v>
      </c>
      <c r="AB348">
        <v>4</v>
      </c>
      <c r="AC348" s="6">
        <v>52.088534312320093</v>
      </c>
      <c r="AD348" s="6">
        <v>33755</v>
      </c>
      <c r="AE348">
        <v>15550</v>
      </c>
      <c r="AF348">
        <v>14802</v>
      </c>
      <c r="AG348">
        <v>34503</v>
      </c>
      <c r="AH348" s="23">
        <v>72.975624084472599</v>
      </c>
      <c r="AI348" s="23">
        <v>58.798896789550703</v>
      </c>
      <c r="AJ348" s="23">
        <v>3.0036289691925</v>
      </c>
      <c r="AK348" s="23">
        <v>58.7218208312988</v>
      </c>
      <c r="AL348" s="23">
        <v>2.9265542030334402</v>
      </c>
      <c r="AM348" s="23">
        <v>56.190586090087798</v>
      </c>
      <c r="AN348">
        <v>195.63333333327</v>
      </c>
      <c r="AO348">
        <v>41975.433333360001</v>
      </c>
      <c r="AP348">
        <v>21060.335454158299</v>
      </c>
      <c r="AQ348">
        <v>0</v>
      </c>
      <c r="AR348">
        <v>0</v>
      </c>
      <c r="AS348">
        <v>6.7767369999999998</v>
      </c>
    </row>
    <row r="349" spans="1:45" x14ac:dyDescent="0.3">
      <c r="A349" t="s">
        <v>580</v>
      </c>
      <c r="B349" s="6" t="s">
        <v>183</v>
      </c>
      <c r="C349">
        <v>0</v>
      </c>
      <c r="D349">
        <v>0</v>
      </c>
      <c r="E349">
        <v>56.592742710000003</v>
      </c>
      <c r="F349" s="6"/>
      <c r="G349" s="6"/>
      <c r="H349" s="6"/>
      <c r="I349" s="6"/>
      <c r="J349" s="6"/>
      <c r="K349" s="6"/>
      <c r="L349" s="6">
        <v>20.373387375734751</v>
      </c>
      <c r="M349" s="6">
        <v>26.088865475420199</v>
      </c>
      <c r="N349" s="6"/>
      <c r="O349">
        <v>3.1974989920854568E-2</v>
      </c>
      <c r="P349">
        <v>0.30095139145851141</v>
      </c>
      <c r="Q349" t="s">
        <v>273</v>
      </c>
      <c r="R349">
        <v>1.0625</v>
      </c>
      <c r="S349" s="6">
        <v>5263.4113805286024</v>
      </c>
      <c r="T349" s="6">
        <v>1417.8164673059559</v>
      </c>
      <c r="U349" s="6">
        <v>5636.8956719069893</v>
      </c>
      <c r="V349">
        <v>6676.3010799468384</v>
      </c>
      <c r="W349">
        <v>4720.1995399821526</v>
      </c>
      <c r="X349">
        <v>603.81175187183726</v>
      </c>
      <c r="Y349">
        <v>2137.852197488779</v>
      </c>
      <c r="Z349">
        <v>0</v>
      </c>
      <c r="AA349">
        <v>178.35986146065201</v>
      </c>
      <c r="AB349">
        <v>4</v>
      </c>
      <c r="AC349" s="6">
        <v>51.109526737963691</v>
      </c>
      <c r="AD349" s="6">
        <v>33529</v>
      </c>
      <c r="AE349">
        <v>15093</v>
      </c>
      <c r="AF349">
        <v>14721</v>
      </c>
      <c r="AG349">
        <v>33901</v>
      </c>
      <c r="AH349" s="23">
        <v>72.975624084472599</v>
      </c>
      <c r="AI349" s="23">
        <v>64.554435729980398</v>
      </c>
      <c r="AJ349" s="23">
        <v>2.2346017360687198</v>
      </c>
      <c r="AK349" s="23">
        <v>65.805091857910099</v>
      </c>
      <c r="AL349" s="23">
        <v>3.4852545261382999</v>
      </c>
      <c r="AM349" s="23">
        <v>62.8328437805175</v>
      </c>
      <c r="AN349">
        <v>195.63333333327</v>
      </c>
      <c r="AO349">
        <v>41975.433333360001</v>
      </c>
      <c r="AP349">
        <v>21060.335454158299</v>
      </c>
      <c r="AQ349">
        <v>0</v>
      </c>
      <c r="AR349">
        <v>0</v>
      </c>
      <c r="AS349">
        <v>6.7767369999999998</v>
      </c>
    </row>
    <row r="350" spans="1:45" x14ac:dyDescent="0.3">
      <c r="A350" t="s">
        <v>581</v>
      </c>
      <c r="B350" s="6" t="s">
        <v>183</v>
      </c>
      <c r="C350">
        <v>0</v>
      </c>
      <c r="D350">
        <v>0</v>
      </c>
      <c r="E350">
        <v>309.87744520000001</v>
      </c>
      <c r="F350" s="6"/>
      <c r="G350" s="6"/>
      <c r="H350" s="6"/>
      <c r="I350" s="6"/>
      <c r="J350" s="6"/>
      <c r="K350" s="6"/>
      <c r="L350" s="6">
        <v>111.5558759437501</v>
      </c>
      <c r="M350" s="6">
        <v>255.39104285097901</v>
      </c>
      <c r="N350" s="6"/>
      <c r="O350">
        <v>3.1974989920854568E-2</v>
      </c>
      <c r="P350">
        <v>0.30095139145851141</v>
      </c>
      <c r="Q350" t="s">
        <v>273</v>
      </c>
      <c r="R350">
        <v>1.0625</v>
      </c>
      <c r="S350" s="6">
        <v>5278.6008217319531</v>
      </c>
      <c r="T350" s="6">
        <v>1428.243412019486</v>
      </c>
      <c r="U350" s="6">
        <v>5653.631531990015</v>
      </c>
      <c r="V350">
        <v>6660.0491456218151</v>
      </c>
      <c r="W350">
        <v>4726.7259964032382</v>
      </c>
      <c r="X350">
        <v>612.30758845975879</v>
      </c>
      <c r="Y350">
        <v>2133.333954227191</v>
      </c>
      <c r="Z350">
        <v>0</v>
      </c>
      <c r="AA350">
        <v>173.756499412127</v>
      </c>
      <c r="AB350">
        <v>4</v>
      </c>
      <c r="AC350" s="6">
        <v>51.287361388626977</v>
      </c>
      <c r="AD350" s="6">
        <v>33548</v>
      </c>
      <c r="AE350">
        <v>15086</v>
      </c>
      <c r="AF350">
        <v>14721</v>
      </c>
      <c r="AG350">
        <v>33913</v>
      </c>
      <c r="AH350" s="23">
        <v>72.975624084472599</v>
      </c>
      <c r="AI350" s="23">
        <v>64.554435729980398</v>
      </c>
      <c r="AJ350" s="23">
        <v>2.2346017360687198</v>
      </c>
      <c r="AK350" s="23">
        <v>65.805091857910099</v>
      </c>
      <c r="AL350" s="23">
        <v>3.4852545261382999</v>
      </c>
      <c r="AM350" s="23">
        <v>62.8328437805175</v>
      </c>
      <c r="AN350">
        <v>195.63333333327</v>
      </c>
      <c r="AO350">
        <v>41975.433333360001</v>
      </c>
      <c r="AP350">
        <v>21060.335454158299</v>
      </c>
      <c r="AQ350">
        <v>0</v>
      </c>
      <c r="AR350">
        <v>0</v>
      </c>
      <c r="AS350">
        <v>6.7767369999999998</v>
      </c>
    </row>
    <row r="351" spans="1:45" x14ac:dyDescent="0.3">
      <c r="A351" t="s">
        <v>582</v>
      </c>
      <c r="B351" s="6" t="s">
        <v>183</v>
      </c>
      <c r="C351" t="s">
        <v>179</v>
      </c>
      <c r="D351">
        <v>0</v>
      </c>
      <c r="E351">
        <v>102.24526160000001</v>
      </c>
      <c r="F351" s="6"/>
      <c r="G351" s="6"/>
      <c r="H351" s="6"/>
      <c r="I351" s="6"/>
      <c r="J351" s="6"/>
      <c r="K351" s="6"/>
      <c r="L351" s="6">
        <v>36.80829757913947</v>
      </c>
      <c r="M351" s="6">
        <v>57.691845021782797</v>
      </c>
      <c r="N351" s="6"/>
      <c r="O351">
        <v>3.3795896917581558E-2</v>
      </c>
      <c r="P351">
        <v>0.28590968251228333</v>
      </c>
      <c r="Q351" t="s">
        <v>200</v>
      </c>
      <c r="R351">
        <v>1.0625</v>
      </c>
      <c r="S351" s="6">
        <v>3901.545017641371</v>
      </c>
      <c r="T351" s="6">
        <v>3846.1557822518462</v>
      </c>
      <c r="U351" s="6">
        <v>5933.8526216293767</v>
      </c>
      <c r="V351">
        <v>7359.654513407495</v>
      </c>
      <c r="W351">
        <v>2517.4331598176932</v>
      </c>
      <c r="X351">
        <v>872.97571084105277</v>
      </c>
      <c r="Y351">
        <v>839.89508720451056</v>
      </c>
      <c r="Z351">
        <v>0</v>
      </c>
      <c r="AA351">
        <v>2823.7329515061401</v>
      </c>
      <c r="AB351">
        <v>4</v>
      </c>
      <c r="AC351" s="6">
        <v>58.063453175531357</v>
      </c>
      <c r="AD351" s="6">
        <v>21111</v>
      </c>
      <c r="AE351">
        <v>2135</v>
      </c>
      <c r="AF351">
        <v>2187</v>
      </c>
      <c r="AG351">
        <v>21059</v>
      </c>
      <c r="AH351" s="23">
        <v>79.5914306640625</v>
      </c>
      <c r="AI351" s="23">
        <v>81.602706909179602</v>
      </c>
      <c r="AJ351" s="23">
        <v>1.2118954658508301</v>
      </c>
      <c r="AK351" s="23">
        <v>85.616920471191406</v>
      </c>
      <c r="AL351" s="23">
        <v>5.2261114120483398</v>
      </c>
      <c r="AM351" s="23">
        <v>81.414611816406193</v>
      </c>
      <c r="AN351">
        <v>88.500000000029999</v>
      </c>
      <c r="AO351">
        <v>18086.366666670001</v>
      </c>
      <c r="AP351">
        <v>9059.6447707080006</v>
      </c>
      <c r="AQ351">
        <v>0</v>
      </c>
      <c r="AR351">
        <v>0</v>
      </c>
      <c r="AS351">
        <v>14.050383</v>
      </c>
    </row>
    <row r="352" spans="1:45" x14ac:dyDescent="0.3">
      <c r="A352" t="s">
        <v>583</v>
      </c>
      <c r="B352" s="6" t="s">
        <v>183</v>
      </c>
      <c r="C352" t="s">
        <v>179</v>
      </c>
      <c r="D352" t="s">
        <v>584</v>
      </c>
      <c r="E352">
        <v>133.2597615</v>
      </c>
      <c r="F352" s="6"/>
      <c r="G352" s="6"/>
      <c r="H352" s="6"/>
      <c r="I352" s="6"/>
      <c r="J352" s="6"/>
      <c r="K352" s="6"/>
      <c r="L352" s="6">
        <v>47.973509826231748</v>
      </c>
      <c r="M352" s="6">
        <v>82.316092040549805</v>
      </c>
      <c r="N352" s="6"/>
      <c r="O352">
        <v>3.3795896917581558E-2</v>
      </c>
      <c r="P352">
        <v>0.28590968251228333</v>
      </c>
      <c r="Q352" t="s">
        <v>200</v>
      </c>
      <c r="R352">
        <v>1.0625</v>
      </c>
      <c r="S352" s="6">
        <v>3918.9299016760838</v>
      </c>
      <c r="T352" s="6">
        <v>3868.6325678010248</v>
      </c>
      <c r="U352" s="6">
        <v>5964.1452580022133</v>
      </c>
      <c r="V352">
        <v>7331.2611545540467</v>
      </c>
      <c r="W352">
        <v>2539.758521410035</v>
      </c>
      <c r="X352">
        <v>878.06232732428282</v>
      </c>
      <c r="Y352">
        <v>828.04485899037866</v>
      </c>
      <c r="Z352">
        <v>0</v>
      </c>
      <c r="AA352">
        <v>2818.1673102724699</v>
      </c>
      <c r="AB352">
        <v>4</v>
      </c>
      <c r="AC352" s="6">
        <v>57.71047079529184</v>
      </c>
      <c r="AD352" s="6">
        <v>21202</v>
      </c>
      <c r="AE352">
        <v>2144</v>
      </c>
      <c r="AF352">
        <v>2308</v>
      </c>
      <c r="AG352">
        <v>21038</v>
      </c>
      <c r="AH352" s="23">
        <v>79.5914306640625</v>
      </c>
      <c r="AI352" s="23">
        <v>81.602706909179602</v>
      </c>
      <c r="AJ352" s="23">
        <v>1.2118954658508301</v>
      </c>
      <c r="AK352" s="23">
        <v>85.616920471191406</v>
      </c>
      <c r="AL352" s="23">
        <v>5.2261114120483398</v>
      </c>
      <c r="AM352" s="23">
        <v>81.414611816406193</v>
      </c>
      <c r="AN352">
        <v>88.500000000029999</v>
      </c>
      <c r="AO352">
        <v>18086.366666670001</v>
      </c>
      <c r="AP352">
        <v>9059.6447707080006</v>
      </c>
      <c r="AQ352">
        <v>0</v>
      </c>
      <c r="AR352">
        <v>0</v>
      </c>
      <c r="AS352">
        <v>14.050383</v>
      </c>
    </row>
    <row r="353" spans="1:45" x14ac:dyDescent="0.3">
      <c r="A353" t="s">
        <v>585</v>
      </c>
      <c r="B353" s="6" t="s">
        <v>183</v>
      </c>
      <c r="C353" t="s">
        <v>179</v>
      </c>
      <c r="D353" t="s">
        <v>425</v>
      </c>
      <c r="E353">
        <v>133.11476450000001</v>
      </c>
      <c r="F353" s="6"/>
      <c r="G353" s="6"/>
      <c r="H353" s="6"/>
      <c r="I353" s="6"/>
      <c r="J353" s="6"/>
      <c r="K353" s="6"/>
      <c r="L353" s="6">
        <v>47.921316212145612</v>
      </c>
      <c r="M353" s="6">
        <v>82.195955454178204</v>
      </c>
      <c r="N353" s="6"/>
      <c r="O353">
        <v>3.2341793179512017E-2</v>
      </c>
      <c r="P353">
        <v>0.29861491918563843</v>
      </c>
      <c r="Q353" t="s">
        <v>278</v>
      </c>
      <c r="R353">
        <v>1.0625</v>
      </c>
      <c r="S353" s="6">
        <v>4911.0997487387458</v>
      </c>
      <c r="T353" s="6">
        <v>1483.7239496417619</v>
      </c>
      <c r="U353" s="6">
        <v>5324.338903365805</v>
      </c>
      <c r="V353">
        <v>7010.4398521679068</v>
      </c>
      <c r="W353">
        <v>4399.1130488077706</v>
      </c>
      <c r="X353">
        <v>764.44329331668121</v>
      </c>
      <c r="Y353">
        <v>2010.5900310199929</v>
      </c>
      <c r="Z353">
        <v>0</v>
      </c>
      <c r="AA353">
        <v>516.04580063059598</v>
      </c>
      <c r="AB353">
        <v>4</v>
      </c>
      <c r="AC353" s="6">
        <v>49.593950141594291</v>
      </c>
      <c r="AD353" s="6">
        <v>27830</v>
      </c>
      <c r="AE353">
        <v>7161</v>
      </c>
      <c r="AF353">
        <v>8912</v>
      </c>
      <c r="AG353">
        <v>26079</v>
      </c>
      <c r="AH353" s="23">
        <v>72.975624084472599</v>
      </c>
      <c r="AI353" s="23">
        <v>64.554435729980398</v>
      </c>
      <c r="AJ353" s="23">
        <v>2.2346017360687198</v>
      </c>
      <c r="AK353" s="23">
        <v>65.805091857910099</v>
      </c>
      <c r="AL353" s="23">
        <v>3.4852545261382999</v>
      </c>
      <c r="AM353" s="23">
        <v>62.8328437805175</v>
      </c>
      <c r="AN353">
        <v>195.63333333327</v>
      </c>
      <c r="AO353">
        <v>41975.433333360001</v>
      </c>
      <c r="AP353">
        <v>21060.335454158299</v>
      </c>
      <c r="AQ353">
        <v>0</v>
      </c>
      <c r="AR353">
        <v>0</v>
      </c>
      <c r="AS353">
        <v>6.7767369999999998</v>
      </c>
    </row>
    <row r="354" spans="1:45" x14ac:dyDescent="0.3">
      <c r="A354" t="s">
        <v>586</v>
      </c>
      <c r="B354" s="6" t="s">
        <v>183</v>
      </c>
      <c r="C354">
        <v>0</v>
      </c>
      <c r="D354">
        <v>0</v>
      </c>
      <c r="E354">
        <v>298.3631317</v>
      </c>
      <c r="F354" s="6"/>
      <c r="G354" s="6"/>
      <c r="H354" s="6"/>
      <c r="I354" s="6"/>
      <c r="J354" s="6"/>
      <c r="K354" s="6"/>
      <c r="L354" s="6">
        <v>107.4107241452672</v>
      </c>
      <c r="M354" s="6">
        <v>242.74017746223501</v>
      </c>
      <c r="N354" s="6"/>
      <c r="O354">
        <v>3.1741451472043991E-2</v>
      </c>
      <c r="P354">
        <v>0.30286040902137762</v>
      </c>
      <c r="Q354" t="s">
        <v>273</v>
      </c>
      <c r="R354">
        <v>1.0625</v>
      </c>
      <c r="S354" s="6">
        <v>5326.7041110902437</v>
      </c>
      <c r="T354" s="6">
        <v>1278.823926926766</v>
      </c>
      <c r="U354" s="6">
        <v>5655.0174060662603</v>
      </c>
      <c r="V354">
        <v>6641.6855272547155</v>
      </c>
      <c r="W354">
        <v>4868.3143737176724</v>
      </c>
      <c r="X354">
        <v>455.55006502323721</v>
      </c>
      <c r="Y354">
        <v>2302.624089861687</v>
      </c>
      <c r="Z354">
        <v>0</v>
      </c>
      <c r="AA354">
        <v>51.784998729406396</v>
      </c>
      <c r="AB354">
        <v>4</v>
      </c>
      <c r="AC354" s="6">
        <v>52.28983375240054</v>
      </c>
      <c r="AD354" s="6">
        <v>35106</v>
      </c>
      <c r="AE354">
        <v>16617</v>
      </c>
      <c r="AF354">
        <v>16250</v>
      </c>
      <c r="AG354">
        <v>35473</v>
      </c>
      <c r="AH354" s="23">
        <v>72.975624084472599</v>
      </c>
      <c r="AI354" s="23">
        <v>64.554435729980398</v>
      </c>
      <c r="AJ354" s="23">
        <v>2.2346017360687198</v>
      </c>
      <c r="AK354" s="23">
        <v>65.805091857910099</v>
      </c>
      <c r="AL354" s="23">
        <v>3.4852545261382999</v>
      </c>
      <c r="AM354" s="23">
        <v>62.8328437805175</v>
      </c>
      <c r="AN354">
        <v>195.63333333327</v>
      </c>
      <c r="AO354">
        <v>41975.433333360001</v>
      </c>
      <c r="AP354">
        <v>21060.335454158299</v>
      </c>
      <c r="AQ354">
        <v>0</v>
      </c>
      <c r="AR354">
        <v>0</v>
      </c>
      <c r="AS354">
        <v>6.7767369999999998</v>
      </c>
    </row>
    <row r="355" spans="1:45" x14ac:dyDescent="0.3">
      <c r="A355" t="s">
        <v>587</v>
      </c>
      <c r="B355" s="6" t="s">
        <v>183</v>
      </c>
      <c r="C355" t="s">
        <v>179</v>
      </c>
      <c r="D355" t="s">
        <v>588</v>
      </c>
      <c r="E355">
        <v>325.16097189999999</v>
      </c>
      <c r="F355" s="6"/>
      <c r="G355" s="6"/>
      <c r="H355" s="6"/>
      <c r="I355" s="6"/>
      <c r="J355" s="6"/>
      <c r="K355" s="6"/>
      <c r="L355" s="6">
        <v>117.0579516243702</v>
      </c>
      <c r="M355" s="6">
        <v>272.43227374635097</v>
      </c>
      <c r="N355" s="6"/>
      <c r="O355">
        <v>3.3381801098585129E-2</v>
      </c>
      <c r="P355">
        <v>0.29728731513023382</v>
      </c>
      <c r="Q355" t="s">
        <v>304</v>
      </c>
      <c r="R355">
        <v>1.0625</v>
      </c>
      <c r="S355" s="6">
        <v>5147.1084582083513</v>
      </c>
      <c r="T355" s="6">
        <v>3436.9243284978229</v>
      </c>
      <c r="U355" s="6">
        <v>5782.7278251997841</v>
      </c>
      <c r="V355">
        <v>6336.7138105553386</v>
      </c>
      <c r="W355">
        <v>3739.1244819480189</v>
      </c>
      <c r="X355">
        <v>817.80163812934791</v>
      </c>
      <c r="Y355">
        <v>435.03427203548148</v>
      </c>
      <c r="Z355">
        <v>0</v>
      </c>
      <c r="AA355">
        <v>1667.80658473568</v>
      </c>
      <c r="AB355">
        <v>4</v>
      </c>
      <c r="AC355" s="6">
        <v>44.935789141312057</v>
      </c>
      <c r="AD355" s="6">
        <v>32752</v>
      </c>
      <c r="AE355">
        <v>14865</v>
      </c>
      <c r="AF355">
        <v>13863</v>
      </c>
      <c r="AG355">
        <v>33754</v>
      </c>
      <c r="AH355" s="23">
        <v>66.120895385742102</v>
      </c>
      <c r="AI355" s="23">
        <v>59.006725311279297</v>
      </c>
      <c r="AJ355" s="23">
        <v>1.6852054595947199</v>
      </c>
      <c r="AK355" s="23">
        <v>61.067226409912102</v>
      </c>
      <c r="AL355" s="23">
        <v>3.74570608139038</v>
      </c>
      <c r="AM355" s="23">
        <v>57.965835571288999</v>
      </c>
      <c r="AN355">
        <v>195.63333333327</v>
      </c>
      <c r="AO355">
        <v>41975.433333360001</v>
      </c>
      <c r="AP355">
        <v>21060.335454158299</v>
      </c>
      <c r="AQ355">
        <v>0</v>
      </c>
      <c r="AR355">
        <v>0</v>
      </c>
      <c r="AS355">
        <v>14.050383</v>
      </c>
    </row>
    <row r="356" spans="1:45" x14ac:dyDescent="0.3">
      <c r="A356" t="s">
        <v>589</v>
      </c>
      <c r="B356" s="6" t="s">
        <v>183</v>
      </c>
      <c r="C356" t="s">
        <v>179</v>
      </c>
      <c r="D356" t="s">
        <v>588</v>
      </c>
      <c r="E356">
        <v>352.88543110000001</v>
      </c>
      <c r="F356" s="6"/>
      <c r="G356" s="6"/>
      <c r="H356" s="6"/>
      <c r="I356" s="6"/>
      <c r="J356" s="6"/>
      <c r="K356" s="6"/>
      <c r="L356" s="6">
        <v>127.0387528972328</v>
      </c>
      <c r="M356" s="6">
        <v>304.04388217515799</v>
      </c>
      <c r="N356" s="6"/>
      <c r="O356">
        <v>3.3303342759609222E-2</v>
      </c>
      <c r="P356">
        <v>0.29728731513023382</v>
      </c>
      <c r="Q356" t="s">
        <v>304</v>
      </c>
      <c r="R356">
        <v>1.0625</v>
      </c>
      <c r="S356" s="6">
        <v>5144.7528293159776</v>
      </c>
      <c r="T356" s="6">
        <v>3396.14430794893</v>
      </c>
      <c r="U356" s="6">
        <v>5803.8649254851252</v>
      </c>
      <c r="V356">
        <v>6363.2155250008154</v>
      </c>
      <c r="W356">
        <v>3730.778897856093</v>
      </c>
      <c r="X356">
        <v>786.42608172048517</v>
      </c>
      <c r="Y356">
        <v>422.71693836699308</v>
      </c>
      <c r="Z356">
        <v>0</v>
      </c>
      <c r="AA356">
        <v>1652.6341136466899</v>
      </c>
      <c r="AB356">
        <v>4</v>
      </c>
      <c r="AC356" s="6">
        <v>45.108747459582013</v>
      </c>
      <c r="AD356" s="6">
        <v>31548</v>
      </c>
      <c r="AE356">
        <v>13189</v>
      </c>
      <c r="AF356">
        <v>12659</v>
      </c>
      <c r="AG356">
        <v>32078</v>
      </c>
      <c r="AH356" s="23">
        <v>66.120895385742102</v>
      </c>
      <c r="AI356" s="23">
        <v>59.006725311279297</v>
      </c>
      <c r="AJ356" s="23">
        <v>1.6852054595947199</v>
      </c>
      <c r="AK356" s="23">
        <v>61.067226409912102</v>
      </c>
      <c r="AL356" s="23">
        <v>3.74570608139038</v>
      </c>
      <c r="AM356" s="23">
        <v>57.965835571288999</v>
      </c>
      <c r="AN356">
        <v>195.63333333327</v>
      </c>
      <c r="AO356">
        <v>41975.433333360001</v>
      </c>
      <c r="AP356">
        <v>21060.335454158299</v>
      </c>
      <c r="AQ356">
        <v>0</v>
      </c>
      <c r="AR356">
        <v>0</v>
      </c>
      <c r="AS356">
        <v>14.050383</v>
      </c>
    </row>
    <row r="357" spans="1:45" x14ac:dyDescent="0.3">
      <c r="A357" t="s">
        <v>590</v>
      </c>
      <c r="B357" s="6" t="s">
        <v>183</v>
      </c>
      <c r="C357">
        <v>0</v>
      </c>
      <c r="D357">
        <v>0</v>
      </c>
      <c r="E357">
        <v>335.00632350000001</v>
      </c>
      <c r="F357" s="6"/>
      <c r="G357" s="6"/>
      <c r="H357" s="6"/>
      <c r="I357" s="6"/>
      <c r="J357" s="6"/>
      <c r="K357" s="6"/>
      <c r="L357" s="6">
        <v>120.60227472681549</v>
      </c>
      <c r="M357" s="6">
        <v>283.55656966498401</v>
      </c>
      <c r="N357" s="6"/>
      <c r="O357">
        <v>3.3303342759609222E-2</v>
      </c>
      <c r="P357">
        <v>0.29665684700012213</v>
      </c>
      <c r="Q357" t="s">
        <v>304</v>
      </c>
      <c r="R357">
        <v>1.0625</v>
      </c>
      <c r="S357" s="6">
        <v>5141.666174266139</v>
      </c>
      <c r="T357" s="6">
        <v>3356.2577763087552</v>
      </c>
      <c r="U357" s="6">
        <v>5825.8098224296746</v>
      </c>
      <c r="V357">
        <v>6390.3909824194316</v>
      </c>
      <c r="W357">
        <v>3721.896532717335</v>
      </c>
      <c r="X357">
        <v>755.75861041211351</v>
      </c>
      <c r="Y357">
        <v>413.72261156013468</v>
      </c>
      <c r="Z357">
        <v>0</v>
      </c>
      <c r="AA357">
        <v>1638.65386465541</v>
      </c>
      <c r="AB357">
        <v>4</v>
      </c>
      <c r="AC357" s="6">
        <v>45.266110198564483</v>
      </c>
      <c r="AD357" s="6">
        <v>31676</v>
      </c>
      <c r="AE357">
        <v>13190</v>
      </c>
      <c r="AF357">
        <v>12680</v>
      </c>
      <c r="AG357">
        <v>32186</v>
      </c>
      <c r="AH357" s="23">
        <v>66.120895385742102</v>
      </c>
      <c r="AI357" s="23">
        <v>59.006725311279297</v>
      </c>
      <c r="AJ357" s="23">
        <v>1.6852054595947199</v>
      </c>
      <c r="AK357" s="23">
        <v>61.067226409912102</v>
      </c>
      <c r="AL357" s="23">
        <v>3.74570608139038</v>
      </c>
      <c r="AM357" s="23">
        <v>57.965835571288999</v>
      </c>
      <c r="AN357">
        <v>195.63333333327</v>
      </c>
      <c r="AO357">
        <v>41975.433333360001</v>
      </c>
      <c r="AP357">
        <v>21060.335454158299</v>
      </c>
      <c r="AQ357">
        <v>0</v>
      </c>
      <c r="AR357">
        <v>0</v>
      </c>
      <c r="AS357">
        <v>14.050383</v>
      </c>
    </row>
    <row r="358" spans="1:45" x14ac:dyDescent="0.3">
      <c r="A358" t="s">
        <v>591</v>
      </c>
      <c r="B358" s="6" t="s">
        <v>183</v>
      </c>
      <c r="C358">
        <v>0</v>
      </c>
      <c r="D358">
        <v>0</v>
      </c>
      <c r="E358">
        <v>484.78557119999999</v>
      </c>
      <c r="F358" s="6"/>
      <c r="G358" s="6"/>
      <c r="H358" s="6"/>
      <c r="I358" s="6"/>
      <c r="J358" s="6"/>
      <c r="K358" s="6"/>
      <c r="L358" s="6">
        <v>174.52280100815</v>
      </c>
      <c r="M358" s="6">
        <v>465.56261949177298</v>
      </c>
      <c r="N358" s="6"/>
      <c r="O358">
        <v>3.3674824982881553E-2</v>
      </c>
      <c r="P358">
        <v>0.2944180965423584</v>
      </c>
      <c r="Q358" t="s">
        <v>255</v>
      </c>
      <c r="R358">
        <v>1.0625</v>
      </c>
      <c r="S358" s="6">
        <v>4908.3476027588231</v>
      </c>
      <c r="T358" s="6">
        <v>3046.7194929201951</v>
      </c>
      <c r="U358" s="6">
        <v>5893.8077242318923</v>
      </c>
      <c r="V358">
        <v>6860.4853197558787</v>
      </c>
      <c r="W358">
        <v>3434.8914250570378</v>
      </c>
      <c r="X358">
        <v>300.65637116727811</v>
      </c>
      <c r="Y358">
        <v>451.46762163661759</v>
      </c>
      <c r="Z358">
        <v>0</v>
      </c>
      <c r="AA358">
        <v>1699.75259988933</v>
      </c>
      <c r="AB358">
        <v>4</v>
      </c>
      <c r="AC358" s="6">
        <v>49.188037599129999</v>
      </c>
      <c r="AD358" s="6">
        <v>26458</v>
      </c>
      <c r="AE358">
        <v>6632</v>
      </c>
      <c r="AF358">
        <v>7445</v>
      </c>
      <c r="AG358">
        <v>25645</v>
      </c>
      <c r="AH358" s="23">
        <v>68.531494140625</v>
      </c>
      <c r="AI358" s="23">
        <v>66.889480590820298</v>
      </c>
      <c r="AJ358" s="23">
        <v>1.42703068256378</v>
      </c>
      <c r="AK358" s="23">
        <v>69.371063232421804</v>
      </c>
      <c r="AL358" s="23">
        <v>3.90860795974731</v>
      </c>
      <c r="AM358" s="23">
        <v>66.247482299804602</v>
      </c>
      <c r="AN358">
        <v>195.63333333327</v>
      </c>
      <c r="AO358">
        <v>41975.433333360001</v>
      </c>
      <c r="AP358">
        <v>21060.335454158299</v>
      </c>
      <c r="AQ358">
        <v>0</v>
      </c>
      <c r="AR358">
        <v>0</v>
      </c>
      <c r="AS358">
        <v>14.050383</v>
      </c>
    </row>
    <row r="359" spans="1:45" x14ac:dyDescent="0.3">
      <c r="A359" t="s">
        <v>592</v>
      </c>
      <c r="B359" s="6" t="s">
        <v>183</v>
      </c>
      <c r="C359">
        <v>0</v>
      </c>
      <c r="D359">
        <v>0</v>
      </c>
      <c r="E359">
        <v>79.907791259999996</v>
      </c>
      <c r="F359" s="6"/>
      <c r="G359" s="6"/>
      <c r="H359" s="6"/>
      <c r="I359" s="6"/>
      <c r="J359" s="6"/>
      <c r="K359" s="6"/>
      <c r="L359" s="6">
        <v>28.766804201044131</v>
      </c>
      <c r="M359" s="6">
        <v>41.445742407846097</v>
      </c>
      <c r="N359" s="6"/>
      <c r="O359">
        <v>3.4030772745609283E-2</v>
      </c>
      <c r="P359">
        <v>0.28975436091423029</v>
      </c>
      <c r="Q359" t="s">
        <v>304</v>
      </c>
      <c r="R359">
        <v>1.0625</v>
      </c>
      <c r="S359" s="6">
        <v>4515.540106393616</v>
      </c>
      <c r="T359" s="6">
        <v>3136.7569463687219</v>
      </c>
      <c r="U359" s="6">
        <v>5541.0988943287384</v>
      </c>
      <c r="V359">
        <v>7292.7059253907237</v>
      </c>
      <c r="W359">
        <v>3023.6062525246271</v>
      </c>
      <c r="X359">
        <v>151.3866108463651</v>
      </c>
      <c r="Y359">
        <v>637.63023393232629</v>
      </c>
      <c r="Z359">
        <v>0</v>
      </c>
      <c r="AA359">
        <v>2021.76293257053</v>
      </c>
      <c r="AB359">
        <v>4</v>
      </c>
      <c r="AC359" s="6">
        <v>54.884754647341843</v>
      </c>
      <c r="AD359" s="6">
        <v>22314</v>
      </c>
      <c r="AE359">
        <v>2337</v>
      </c>
      <c r="AF359">
        <v>3232</v>
      </c>
      <c r="AG359">
        <v>21419</v>
      </c>
      <c r="AH359" s="23">
        <v>80.095870971679602</v>
      </c>
      <c r="AI359" s="23">
        <v>83.306846618652301</v>
      </c>
      <c r="AJ359" s="23">
        <v>1.20331895351409</v>
      </c>
      <c r="AK359" s="23">
        <v>87.372955322265597</v>
      </c>
      <c r="AL359" s="23">
        <v>5.26942634582519</v>
      </c>
      <c r="AM359" s="23">
        <v>83.103645324707003</v>
      </c>
      <c r="AN359">
        <v>195.63333333327</v>
      </c>
      <c r="AO359">
        <v>41975.433333360001</v>
      </c>
      <c r="AP359">
        <v>21060.335454158299</v>
      </c>
      <c r="AQ359">
        <v>0</v>
      </c>
      <c r="AR359">
        <v>0</v>
      </c>
      <c r="AS359">
        <v>14.050383</v>
      </c>
    </row>
    <row r="360" spans="1:45" x14ac:dyDescent="0.3">
      <c r="A360" t="s">
        <v>593</v>
      </c>
      <c r="B360" s="6" t="s">
        <v>183</v>
      </c>
      <c r="C360" t="s">
        <v>179</v>
      </c>
      <c r="D360" t="s">
        <v>594</v>
      </c>
      <c r="E360">
        <v>566.17155419999995</v>
      </c>
      <c r="F360" s="6"/>
      <c r="G360" s="6"/>
      <c r="H360" s="6"/>
      <c r="I360" s="6"/>
      <c r="J360" s="6"/>
      <c r="K360" s="6"/>
      <c r="L360" s="6">
        <v>203.82175960964989</v>
      </c>
      <c r="M360" s="6">
        <v>573.33241791613898</v>
      </c>
      <c r="N360" s="6"/>
      <c r="O360">
        <v>3.3795356750488281E-2</v>
      </c>
      <c r="P360">
        <v>0.29229822754859919</v>
      </c>
      <c r="Q360" t="s">
        <v>255</v>
      </c>
      <c r="R360">
        <v>1.0625</v>
      </c>
      <c r="S360" s="6">
        <v>4780.2889579494422</v>
      </c>
      <c r="T360" s="6">
        <v>3037.1043753520089</v>
      </c>
      <c r="U360" s="6">
        <v>5741.6703818798769</v>
      </c>
      <c r="V360">
        <v>7026.8935618875139</v>
      </c>
      <c r="W360">
        <v>3296.910493077376</v>
      </c>
      <c r="X360">
        <v>155.38288148321911</v>
      </c>
      <c r="Y360">
        <v>515.87355689434344</v>
      </c>
      <c r="Z360">
        <v>0</v>
      </c>
      <c r="AA360">
        <v>1792.7527215504799</v>
      </c>
      <c r="AB360">
        <v>4</v>
      </c>
      <c r="AC360" s="6">
        <v>51.478568239881767</v>
      </c>
      <c r="AD360" s="6">
        <v>23687</v>
      </c>
      <c r="AE360">
        <v>3684</v>
      </c>
      <c r="AF360">
        <v>4850</v>
      </c>
      <c r="AG360">
        <v>22521</v>
      </c>
      <c r="AH360" s="23">
        <v>68.531494140625</v>
      </c>
      <c r="AI360" s="23">
        <v>66.889480590820298</v>
      </c>
      <c r="AJ360" s="23">
        <v>1.42703068256378</v>
      </c>
      <c r="AK360" s="23">
        <v>69.371063232421804</v>
      </c>
      <c r="AL360" s="23">
        <v>3.90860795974731</v>
      </c>
      <c r="AM360" s="23">
        <v>66.247482299804602</v>
      </c>
      <c r="AN360">
        <v>195.63333333327</v>
      </c>
      <c r="AO360">
        <v>41975.433333360001</v>
      </c>
      <c r="AP360">
        <v>21060.335454158299</v>
      </c>
      <c r="AQ360">
        <v>0</v>
      </c>
      <c r="AR360">
        <v>0</v>
      </c>
      <c r="AS360">
        <v>14.050383</v>
      </c>
    </row>
    <row r="361" spans="1:45" x14ac:dyDescent="0.3">
      <c r="A361" t="s">
        <v>595</v>
      </c>
      <c r="B361" s="6" t="s">
        <v>183</v>
      </c>
      <c r="C361">
        <v>0</v>
      </c>
      <c r="D361">
        <v>0</v>
      </c>
      <c r="E361">
        <v>328.26096150000001</v>
      </c>
      <c r="F361" s="6"/>
      <c r="G361" s="6"/>
      <c r="H361" s="6"/>
      <c r="I361" s="6"/>
      <c r="J361" s="6"/>
      <c r="K361" s="6"/>
      <c r="L361" s="6">
        <v>118.1739384249598</v>
      </c>
      <c r="M361" s="6">
        <v>275.92269185457297</v>
      </c>
      <c r="N361" s="6"/>
      <c r="O361">
        <v>3.4081794321537018E-2</v>
      </c>
      <c r="P361">
        <v>0.28975436091423029</v>
      </c>
      <c r="Q361" t="s">
        <v>304</v>
      </c>
      <c r="R361">
        <v>1.0625</v>
      </c>
      <c r="S361" s="6">
        <v>4442.6091606138743</v>
      </c>
      <c r="T361" s="6">
        <v>3201.9043638578082</v>
      </c>
      <c r="U361" s="6">
        <v>5531.6444153772454</v>
      </c>
      <c r="V361">
        <v>7333.8525282638366</v>
      </c>
      <c r="W361">
        <v>2952.8653632570981</v>
      </c>
      <c r="X361">
        <v>190.535268314044</v>
      </c>
      <c r="Y361">
        <v>643.67773410990901</v>
      </c>
      <c r="Z361">
        <v>0</v>
      </c>
      <c r="AA361">
        <v>2097.1789761198802</v>
      </c>
      <c r="AB361">
        <v>4</v>
      </c>
      <c r="AC361" s="6">
        <v>55.23728965683528</v>
      </c>
      <c r="AD361" s="6">
        <v>21939</v>
      </c>
      <c r="AE361">
        <v>2302</v>
      </c>
      <c r="AF361">
        <v>3099</v>
      </c>
      <c r="AG361">
        <v>21142</v>
      </c>
      <c r="AH361" s="23">
        <v>80.095870971679602</v>
      </c>
      <c r="AI361" s="23">
        <v>83.306846618652301</v>
      </c>
      <c r="AJ361" s="23">
        <v>1.20331895351409</v>
      </c>
      <c r="AK361" s="23">
        <v>87.372955322265597</v>
      </c>
      <c r="AL361" s="23">
        <v>5.26942634582519</v>
      </c>
      <c r="AM361" s="23">
        <v>83.103645324707003</v>
      </c>
      <c r="AN361">
        <v>195.63333333327</v>
      </c>
      <c r="AO361">
        <v>41975.433333360001</v>
      </c>
      <c r="AP361">
        <v>21060.335454158299</v>
      </c>
      <c r="AQ361">
        <v>0</v>
      </c>
      <c r="AR361">
        <v>0</v>
      </c>
      <c r="AS361">
        <v>14.050383</v>
      </c>
    </row>
    <row r="362" spans="1:45" x14ac:dyDescent="0.3">
      <c r="A362" t="s">
        <v>596</v>
      </c>
      <c r="B362" s="6" t="s">
        <v>183</v>
      </c>
      <c r="C362">
        <v>0</v>
      </c>
      <c r="D362">
        <v>0</v>
      </c>
      <c r="E362">
        <v>200.88986019999999</v>
      </c>
      <c r="F362" s="6"/>
      <c r="G362" s="6"/>
      <c r="H362" s="6"/>
      <c r="I362" s="6"/>
      <c r="J362" s="6"/>
      <c r="K362" s="6"/>
      <c r="L362" s="6">
        <v>72.320351033471525</v>
      </c>
      <c r="M362" s="6">
        <v>142.77589375888499</v>
      </c>
      <c r="N362" s="6"/>
      <c r="O362">
        <v>3.4030772745609283E-2</v>
      </c>
      <c r="P362">
        <v>0.28975436091423029</v>
      </c>
      <c r="Q362" t="s">
        <v>304</v>
      </c>
      <c r="R362">
        <v>1.0625</v>
      </c>
      <c r="S362" s="6">
        <v>4527.6137020922752</v>
      </c>
      <c r="T362" s="6">
        <v>3138.7818496363211</v>
      </c>
      <c r="U362" s="6">
        <v>5559.2925404677353</v>
      </c>
      <c r="V362">
        <v>7273.8811191527811</v>
      </c>
      <c r="W362">
        <v>3037.019426299581</v>
      </c>
      <c r="X362">
        <v>132.49030589783419</v>
      </c>
      <c r="Y362">
        <v>620.21641793809465</v>
      </c>
      <c r="Z362">
        <v>0</v>
      </c>
      <c r="AA362">
        <v>2013.76610473047</v>
      </c>
      <c r="AB362">
        <v>4</v>
      </c>
      <c r="AC362" s="6">
        <v>54.672299130696373</v>
      </c>
      <c r="AD362" s="6">
        <v>22963</v>
      </c>
      <c r="AE362">
        <v>2851</v>
      </c>
      <c r="AF362">
        <v>3802</v>
      </c>
      <c r="AG362">
        <v>22012</v>
      </c>
      <c r="AH362" s="23">
        <v>80.095870971679602</v>
      </c>
      <c r="AI362" s="23">
        <v>73.784690856933594</v>
      </c>
      <c r="AJ362" s="23">
        <v>1.2668859958648599</v>
      </c>
      <c r="AK362" s="23">
        <v>77.165283203125</v>
      </c>
      <c r="AL362" s="23">
        <v>4.64747714996337</v>
      </c>
      <c r="AM362" s="23">
        <v>73.443580627441406</v>
      </c>
      <c r="AN362">
        <v>195.63333333327</v>
      </c>
      <c r="AO362">
        <v>41975.433333360001</v>
      </c>
      <c r="AP362">
        <v>21060.335454158299</v>
      </c>
      <c r="AQ362">
        <v>0</v>
      </c>
      <c r="AR362">
        <v>0</v>
      </c>
      <c r="AS362">
        <v>14.050383</v>
      </c>
    </row>
    <row r="363" spans="1:45" x14ac:dyDescent="0.3">
      <c r="A363" t="s">
        <v>597</v>
      </c>
      <c r="B363" s="6" t="s">
        <v>183</v>
      </c>
      <c r="C363">
        <v>0</v>
      </c>
      <c r="D363">
        <v>0</v>
      </c>
      <c r="E363">
        <v>134.9720629</v>
      </c>
      <c r="F363" s="6"/>
      <c r="G363" s="6"/>
      <c r="H363" s="6"/>
      <c r="I363" s="6"/>
      <c r="J363" s="6"/>
      <c r="K363" s="6"/>
      <c r="L363" s="6">
        <v>48.589940890576692</v>
      </c>
      <c r="M363" s="6">
        <v>83.738332042493298</v>
      </c>
      <c r="N363" s="6"/>
      <c r="O363">
        <v>3.4543424844741821E-2</v>
      </c>
      <c r="P363">
        <v>0.26621830463409418</v>
      </c>
      <c r="Q363" t="s">
        <v>246</v>
      </c>
      <c r="R363">
        <v>1.0625</v>
      </c>
      <c r="S363" s="6">
        <v>2812.6605022356689</v>
      </c>
      <c r="T363" s="6">
        <v>2475.1439177184279</v>
      </c>
      <c r="U363" s="6">
        <v>4530.2467147717889</v>
      </c>
      <c r="V363">
        <v>9005.9751950068403</v>
      </c>
      <c r="W363">
        <v>1282.010434961481</v>
      </c>
      <c r="X363">
        <v>304.27604376367782</v>
      </c>
      <c r="Y363">
        <v>2291.6104322055071</v>
      </c>
      <c r="Z363">
        <v>0</v>
      </c>
      <c r="AA363">
        <v>3624.1006858219398</v>
      </c>
      <c r="AB363">
        <v>4</v>
      </c>
      <c r="AC363" s="6">
        <v>91.702692636699297</v>
      </c>
      <c r="AD363" s="6">
        <v>18050</v>
      </c>
      <c r="AE363">
        <v>1840</v>
      </c>
      <c r="AF363">
        <v>435</v>
      </c>
      <c r="AG363">
        <v>19455</v>
      </c>
      <c r="AH363" s="23">
        <v>100.14956665039</v>
      </c>
      <c r="AI363" s="23">
        <v>103.069854736328</v>
      </c>
      <c r="AJ363" s="23">
        <v>1.5588461160659699</v>
      </c>
      <c r="AK363" s="23">
        <v>109.651565551757</v>
      </c>
      <c r="AL363" s="23">
        <v>8.1405553817749006</v>
      </c>
      <c r="AM363" s="23">
        <v>102.29920959472599</v>
      </c>
      <c r="AN363">
        <v>88.500000000029999</v>
      </c>
      <c r="AO363">
        <v>18086.366666670001</v>
      </c>
      <c r="AP363">
        <v>9059.6447707080006</v>
      </c>
      <c r="AQ363">
        <v>0</v>
      </c>
      <c r="AR363">
        <v>0</v>
      </c>
      <c r="AS363">
        <v>14.050383</v>
      </c>
    </row>
    <row r="364" spans="1:45" x14ac:dyDescent="0.3">
      <c r="A364" t="s">
        <v>598</v>
      </c>
      <c r="B364" s="6" t="s">
        <v>183</v>
      </c>
      <c r="C364" t="s">
        <v>179</v>
      </c>
      <c r="D364" t="s">
        <v>301</v>
      </c>
      <c r="E364">
        <v>937.5028476</v>
      </c>
      <c r="F364" s="6"/>
      <c r="G364" s="6"/>
      <c r="H364" s="6"/>
      <c r="I364" s="6"/>
      <c r="J364" s="6"/>
      <c r="K364" s="6"/>
      <c r="L364" s="6">
        <v>337.50103352518522</v>
      </c>
      <c r="M364" s="6">
        <v>1127.90299958632</v>
      </c>
      <c r="N364" s="6"/>
      <c r="O364">
        <v>3.4015748649835587E-2</v>
      </c>
      <c r="P364">
        <v>0.28795218467712402</v>
      </c>
      <c r="Q364" t="s">
        <v>255</v>
      </c>
      <c r="R364">
        <v>1.0625</v>
      </c>
      <c r="S364" s="6">
        <v>4040.9221664745528</v>
      </c>
      <c r="T364" s="6">
        <v>2761.6009967648779</v>
      </c>
      <c r="U364" s="6">
        <v>4837.8414514998367</v>
      </c>
      <c r="V364">
        <v>7854.9704121183286</v>
      </c>
      <c r="W364">
        <v>2937.574478306426</v>
      </c>
      <c r="X364">
        <v>746.9575255369208</v>
      </c>
      <c r="Y364">
        <v>1362.2504057834969</v>
      </c>
      <c r="Z364">
        <v>0</v>
      </c>
      <c r="AA364">
        <v>1958.41011575676</v>
      </c>
      <c r="AB364">
        <v>4</v>
      </c>
      <c r="AC364" s="6">
        <v>61.086387224863607</v>
      </c>
      <c r="AD364" s="6">
        <v>20581</v>
      </c>
      <c r="AE364">
        <v>2083</v>
      </c>
      <c r="AF364">
        <v>2021</v>
      </c>
      <c r="AG364">
        <v>20643</v>
      </c>
      <c r="AH364" s="23">
        <v>80.095870971679602</v>
      </c>
      <c r="AI364" s="23">
        <v>84.8365478515625</v>
      </c>
      <c r="AJ364" s="23">
        <v>1.24935173988342</v>
      </c>
      <c r="AK364" s="23">
        <v>88.957496643066406</v>
      </c>
      <c r="AL364" s="23">
        <v>5.3703055381774902</v>
      </c>
      <c r="AM364" s="23">
        <v>84.484909057617102</v>
      </c>
      <c r="AN364">
        <v>195.63333333327</v>
      </c>
      <c r="AO364">
        <v>41975.433333360001</v>
      </c>
      <c r="AP364">
        <v>21060.335454158299</v>
      </c>
      <c r="AQ364">
        <v>0</v>
      </c>
      <c r="AR364">
        <v>0</v>
      </c>
      <c r="AS364">
        <v>14.050383</v>
      </c>
    </row>
    <row r="365" spans="1:45" x14ac:dyDescent="0.3">
      <c r="A365" t="s">
        <v>599</v>
      </c>
      <c r="B365" s="6" t="s">
        <v>183</v>
      </c>
      <c r="C365">
        <v>0</v>
      </c>
      <c r="D365">
        <v>0</v>
      </c>
      <c r="E365">
        <v>175.7650257</v>
      </c>
      <c r="F365" s="6"/>
      <c r="G365" s="6"/>
      <c r="H365" s="6"/>
      <c r="I365" s="6"/>
      <c r="J365" s="6"/>
      <c r="K365" s="6"/>
      <c r="L365" s="6">
        <v>63.275408717163373</v>
      </c>
      <c r="M365" s="6">
        <v>119.34438341325</v>
      </c>
      <c r="N365" s="6"/>
      <c r="O365">
        <v>3.4543424844741821E-2</v>
      </c>
      <c r="P365">
        <v>0.26621830463409418</v>
      </c>
      <c r="Q365" t="s">
        <v>246</v>
      </c>
      <c r="R365">
        <v>1.0625</v>
      </c>
      <c r="S365" s="6">
        <v>2785.1760052503851</v>
      </c>
      <c r="T365" s="6">
        <v>2457.775308297762</v>
      </c>
      <c r="U365" s="6">
        <v>4563.9836432266702</v>
      </c>
      <c r="V365">
        <v>8997.2939473936913</v>
      </c>
      <c r="W365">
        <v>1253.6730862481629</v>
      </c>
      <c r="X365">
        <v>305.8147168260133</v>
      </c>
      <c r="Y365">
        <v>2290.5652833507338</v>
      </c>
      <c r="Z365">
        <v>0</v>
      </c>
      <c r="AA365">
        <v>3648.3119340038602</v>
      </c>
      <c r="AB365">
        <v>4</v>
      </c>
      <c r="AC365" s="6">
        <v>91.646661880522444</v>
      </c>
      <c r="AD365" s="6">
        <v>18103</v>
      </c>
      <c r="AE365">
        <v>1831</v>
      </c>
      <c r="AF365">
        <v>436</v>
      </c>
      <c r="AG365">
        <v>19498</v>
      </c>
      <c r="AH365" s="23">
        <v>100.14956665039</v>
      </c>
      <c r="AI365" s="23">
        <v>103.069854736328</v>
      </c>
      <c r="AJ365" s="23">
        <v>1.5588461160659699</v>
      </c>
      <c r="AK365" s="23">
        <v>109.651565551757</v>
      </c>
      <c r="AL365" s="23">
        <v>8.1405553817749006</v>
      </c>
      <c r="AM365" s="23">
        <v>102.29920959472599</v>
      </c>
      <c r="AN365">
        <v>88.500000000029999</v>
      </c>
      <c r="AO365">
        <v>18086.366666670001</v>
      </c>
      <c r="AP365">
        <v>9059.6447707080006</v>
      </c>
      <c r="AQ365">
        <v>0</v>
      </c>
      <c r="AR365">
        <v>0</v>
      </c>
      <c r="AS365">
        <v>14.050383</v>
      </c>
    </row>
    <row r="366" spans="1:45" x14ac:dyDescent="0.3">
      <c r="A366" t="s">
        <v>600</v>
      </c>
      <c r="B366" s="6" t="s">
        <v>183</v>
      </c>
      <c r="C366" t="s">
        <v>179</v>
      </c>
      <c r="D366" t="s">
        <v>301</v>
      </c>
      <c r="E366">
        <v>349.61983659999999</v>
      </c>
      <c r="F366" s="6"/>
      <c r="G366" s="6"/>
      <c r="H366" s="6"/>
      <c r="I366" s="6"/>
      <c r="J366" s="6"/>
      <c r="K366" s="6"/>
      <c r="L366" s="6">
        <v>125.8631366632786</v>
      </c>
      <c r="M366" s="6">
        <v>300.27482732931401</v>
      </c>
      <c r="N366" s="6"/>
      <c r="O366">
        <v>3.3873297274112701E-2</v>
      </c>
      <c r="P366">
        <v>0.28928238153457642</v>
      </c>
      <c r="Q366" t="s">
        <v>255</v>
      </c>
      <c r="R366">
        <v>1.0625</v>
      </c>
      <c r="S366" s="6">
        <v>4523.9607479130482</v>
      </c>
      <c r="T366" s="6">
        <v>2775.0560377104571</v>
      </c>
      <c r="U366" s="6">
        <v>5312.0632408230094</v>
      </c>
      <c r="V366">
        <v>7379.8341993425693</v>
      </c>
      <c r="W366">
        <v>3193.5639314028531</v>
      </c>
      <c r="X366">
        <v>442.83009458456331</v>
      </c>
      <c r="Y366">
        <v>943.99379203877027</v>
      </c>
      <c r="Z366">
        <v>0</v>
      </c>
      <c r="AA366">
        <v>1762.0529992478</v>
      </c>
      <c r="AB366">
        <v>4</v>
      </c>
      <c r="AC366" s="6">
        <v>55.454095453721749</v>
      </c>
      <c r="AD366" s="6">
        <v>21861</v>
      </c>
      <c r="AE366">
        <v>2309</v>
      </c>
      <c r="AF366">
        <v>3209</v>
      </c>
      <c r="AG366">
        <v>20961</v>
      </c>
      <c r="AH366" s="23">
        <v>80.095870971679602</v>
      </c>
      <c r="AI366" s="23">
        <v>75.843215942382798</v>
      </c>
      <c r="AJ366" s="23">
        <v>1.2869397401809599</v>
      </c>
      <c r="AK366" s="23">
        <v>78.973663330078097</v>
      </c>
      <c r="AL366" s="23">
        <v>4.4173879623412997</v>
      </c>
      <c r="AM366" s="23">
        <v>75.447196960449205</v>
      </c>
      <c r="AN366">
        <v>195.63333333327</v>
      </c>
      <c r="AO366">
        <v>41975.433333360001</v>
      </c>
      <c r="AP366">
        <v>21060.335454158299</v>
      </c>
      <c r="AQ366">
        <v>0</v>
      </c>
      <c r="AR366">
        <v>0</v>
      </c>
      <c r="AS366">
        <v>14.050383</v>
      </c>
    </row>
    <row r="367" spans="1:45" x14ac:dyDescent="0.3">
      <c r="A367" t="s">
        <v>601</v>
      </c>
      <c r="B367" s="6" t="s">
        <v>183</v>
      </c>
      <c r="C367" t="s">
        <v>179</v>
      </c>
      <c r="D367" t="s">
        <v>432</v>
      </c>
      <c r="E367">
        <v>516.72874139999999</v>
      </c>
      <c r="F367" s="6"/>
      <c r="G367" s="6"/>
      <c r="H367" s="6"/>
      <c r="I367" s="6"/>
      <c r="J367" s="6"/>
      <c r="K367" s="6"/>
      <c r="L367" s="6">
        <v>186.02234136915769</v>
      </c>
      <c r="M367" s="6">
        <v>507.17815977239701</v>
      </c>
      <c r="N367" s="6"/>
      <c r="O367">
        <v>3.3517021685838699E-2</v>
      </c>
      <c r="P367">
        <v>0.28986829519271851</v>
      </c>
      <c r="Q367" t="s">
        <v>278</v>
      </c>
      <c r="R367">
        <v>1.0625</v>
      </c>
      <c r="S367" s="6">
        <v>4370.5925226441577</v>
      </c>
      <c r="T367" s="6">
        <v>2298.5737994368628</v>
      </c>
      <c r="U367" s="6">
        <v>5030.6378548604562</v>
      </c>
      <c r="V367">
        <v>7498.136738352433</v>
      </c>
      <c r="W367">
        <v>3472.29216190651</v>
      </c>
      <c r="X367">
        <v>936.69379453090198</v>
      </c>
      <c r="Y367">
        <v>1411.032032964936</v>
      </c>
      <c r="Z367">
        <v>0</v>
      </c>
      <c r="AA367">
        <v>1423.4958300191299</v>
      </c>
      <c r="AB367">
        <v>4</v>
      </c>
      <c r="AC367" s="6">
        <v>54.196282932486838</v>
      </c>
      <c r="AD367" s="6">
        <v>22304</v>
      </c>
      <c r="AE367">
        <v>2318</v>
      </c>
      <c r="AF367">
        <v>3446</v>
      </c>
      <c r="AG367">
        <v>21176</v>
      </c>
      <c r="AH367" s="23">
        <v>71.060523986816406</v>
      </c>
      <c r="AI367" s="23">
        <v>77.263755798339801</v>
      </c>
      <c r="AJ367" s="23">
        <v>1.2792276144027701</v>
      </c>
      <c r="AK367" s="23">
        <v>80.415809631347599</v>
      </c>
      <c r="AL367" s="23">
        <v>4.4312815666198704</v>
      </c>
      <c r="AM367" s="23">
        <v>76.775199890136705</v>
      </c>
      <c r="AN367">
        <v>195.63333333327</v>
      </c>
      <c r="AO367">
        <v>41975.433333360001</v>
      </c>
      <c r="AP367">
        <v>21060.335454158299</v>
      </c>
      <c r="AQ367">
        <v>0</v>
      </c>
      <c r="AR367">
        <v>0</v>
      </c>
      <c r="AS367">
        <v>14.050383</v>
      </c>
    </row>
    <row r="368" spans="1:45" x14ac:dyDescent="0.3">
      <c r="A368" t="s">
        <v>602</v>
      </c>
      <c r="B368" s="6" t="s">
        <v>183</v>
      </c>
      <c r="C368">
        <v>0</v>
      </c>
      <c r="D368">
        <v>0</v>
      </c>
      <c r="E368">
        <v>316.34183519999999</v>
      </c>
      <c r="F368" s="6"/>
      <c r="G368" s="6"/>
      <c r="H368" s="6"/>
      <c r="I368" s="6"/>
      <c r="J368" s="6"/>
      <c r="K368" s="6"/>
      <c r="L368" s="6">
        <v>113.8830597328395</v>
      </c>
      <c r="M368" s="6">
        <v>262.56464756994899</v>
      </c>
      <c r="N368" s="6"/>
      <c r="O368">
        <v>3.2425634562969208E-2</v>
      </c>
      <c r="P368">
        <v>0.30659875273704529</v>
      </c>
      <c r="Q368" t="s">
        <v>255</v>
      </c>
      <c r="R368">
        <v>1.0625</v>
      </c>
      <c r="S368" s="6">
        <v>6832.9547983741686</v>
      </c>
      <c r="T368" s="6">
        <v>3493.585663994425</v>
      </c>
      <c r="U368" s="6">
        <v>4168.4286159631156</v>
      </c>
      <c r="V368">
        <v>4813.7188629882239</v>
      </c>
      <c r="W368">
        <v>5435.2917882630409</v>
      </c>
      <c r="X368">
        <v>1642.905660150057</v>
      </c>
      <c r="Y368">
        <v>2127.5828303498711</v>
      </c>
      <c r="Z368">
        <v>0</v>
      </c>
      <c r="AA368">
        <v>456.50416861092799</v>
      </c>
      <c r="AB368">
        <v>4</v>
      </c>
      <c r="AC368" s="6">
        <v>75.266186632855579</v>
      </c>
      <c r="AD368" s="6">
        <v>97895</v>
      </c>
      <c r="AE368">
        <v>117263</v>
      </c>
      <c r="AF368">
        <v>81522</v>
      </c>
      <c r="AG368">
        <v>133636</v>
      </c>
      <c r="AH368" s="23">
        <v>111.50942993164</v>
      </c>
      <c r="AI368" s="23">
        <v>57.325603485107401</v>
      </c>
      <c r="AJ368" s="23">
        <v>15.791102409362701</v>
      </c>
      <c r="AK368" s="23">
        <v>50.263191223144503</v>
      </c>
      <c r="AL368" s="23">
        <v>8.7286949157714808</v>
      </c>
      <c r="AM368" s="23">
        <v>41.923301696777301</v>
      </c>
      <c r="AN368">
        <v>195.63333333327</v>
      </c>
      <c r="AO368">
        <v>41975.433333360001</v>
      </c>
      <c r="AP368">
        <v>21060.335454158299</v>
      </c>
      <c r="AQ368">
        <v>0</v>
      </c>
      <c r="AR368">
        <v>0</v>
      </c>
      <c r="AS368">
        <v>12.599992</v>
      </c>
    </row>
    <row r="369" spans="1:45" x14ac:dyDescent="0.3">
      <c r="A369" t="s">
        <v>603</v>
      </c>
      <c r="B369" s="6" t="s">
        <v>183</v>
      </c>
      <c r="C369">
        <v>0</v>
      </c>
      <c r="D369">
        <v>0</v>
      </c>
      <c r="E369">
        <v>39.64255343</v>
      </c>
      <c r="F369" s="6"/>
      <c r="G369" s="6"/>
      <c r="H369" s="6"/>
      <c r="I369" s="6"/>
      <c r="J369" s="6"/>
      <c r="K369" s="6"/>
      <c r="L369" s="6">
        <v>14.27132183002308</v>
      </c>
      <c r="M369" s="6">
        <v>16.181905383683599</v>
      </c>
      <c r="N369" s="6"/>
      <c r="O369">
        <v>3.264976292848587E-2</v>
      </c>
      <c r="P369">
        <v>0.3068707287311554</v>
      </c>
      <c r="Q369" t="s">
        <v>255</v>
      </c>
      <c r="R369">
        <v>1.0625</v>
      </c>
      <c r="S369" s="6">
        <v>7046.2157759788852</v>
      </c>
      <c r="T369" s="6">
        <v>3543.824769452558</v>
      </c>
      <c r="U369" s="6">
        <v>3970.5944446038079</v>
      </c>
      <c r="V369">
        <v>4629.3644012018831</v>
      </c>
      <c r="W369">
        <v>5647.9858489431808</v>
      </c>
      <c r="X369">
        <v>1817.561842628191</v>
      </c>
      <c r="Y369">
        <v>2339.9169723142959</v>
      </c>
      <c r="Z369">
        <v>0</v>
      </c>
      <c r="AA369">
        <v>501.88601269051298</v>
      </c>
      <c r="AB369">
        <v>4</v>
      </c>
      <c r="AC369" s="6">
        <v>83.084220068011987</v>
      </c>
      <c r="AD369" s="6">
        <v>109158</v>
      </c>
      <c r="AE369">
        <v>134951</v>
      </c>
      <c r="AF369">
        <v>92999</v>
      </c>
      <c r="AG369">
        <v>151110</v>
      </c>
      <c r="AH369" s="23">
        <v>111.50942993164</v>
      </c>
      <c r="AI369" s="23">
        <v>70.327316284179602</v>
      </c>
      <c r="AJ369" s="23">
        <v>29.276748657226499</v>
      </c>
      <c r="AK369" s="23">
        <v>60.098682403564403</v>
      </c>
      <c r="AL369" s="23">
        <v>19.048116683959901</v>
      </c>
      <c r="AM369" s="23">
        <v>41.441658020019503</v>
      </c>
      <c r="AN369">
        <v>195.63333333327</v>
      </c>
      <c r="AO369">
        <v>41975.433333360001</v>
      </c>
      <c r="AP369">
        <v>21060.335454158299</v>
      </c>
      <c r="AQ369">
        <v>0</v>
      </c>
      <c r="AR369">
        <v>0</v>
      </c>
      <c r="AS369">
        <v>12.599992</v>
      </c>
    </row>
    <row r="370" spans="1:45" x14ac:dyDescent="0.3">
      <c r="A370" t="s">
        <v>604</v>
      </c>
      <c r="B370" s="6" t="s">
        <v>183</v>
      </c>
      <c r="C370">
        <v>0</v>
      </c>
      <c r="D370">
        <v>0</v>
      </c>
      <c r="E370">
        <v>21.026000740000001</v>
      </c>
      <c r="F370" s="6"/>
      <c r="G370" s="6"/>
      <c r="H370" s="6"/>
      <c r="I370" s="6"/>
      <c r="J370" s="6"/>
      <c r="K370" s="6"/>
      <c r="L370" s="6">
        <v>7.5693595016375177</v>
      </c>
      <c r="M370" s="6">
        <v>6.9106465013865899</v>
      </c>
      <c r="N370" s="6"/>
      <c r="O370">
        <v>3.264976292848587E-2</v>
      </c>
      <c r="P370">
        <v>0.3068707287311554</v>
      </c>
      <c r="Q370" t="s">
        <v>255</v>
      </c>
      <c r="R370">
        <v>1.0625</v>
      </c>
      <c r="S370" s="6">
        <v>7049.7471823263622</v>
      </c>
      <c r="T370" s="6">
        <v>3531.639157062617</v>
      </c>
      <c r="U370" s="6">
        <v>3972.6860019402438</v>
      </c>
      <c r="V370">
        <v>4633.4020083583664</v>
      </c>
      <c r="W370">
        <v>5650.1717975348647</v>
      </c>
      <c r="X370">
        <v>1827.638656442818</v>
      </c>
      <c r="Y370">
        <v>2341.9003244753972</v>
      </c>
      <c r="Z370">
        <v>0</v>
      </c>
      <c r="AA370">
        <v>490.996523691763</v>
      </c>
      <c r="AB370">
        <v>4</v>
      </c>
      <c r="AC370" s="6">
        <v>83.137735285017087</v>
      </c>
      <c r="AD370" s="6">
        <v>108002</v>
      </c>
      <c r="AE370">
        <v>132846</v>
      </c>
      <c r="AF370">
        <v>91889</v>
      </c>
      <c r="AG370">
        <v>148959</v>
      </c>
      <c r="AH370" s="23">
        <v>111.50942993164</v>
      </c>
      <c r="AI370" s="23">
        <v>70.327316284179602</v>
      </c>
      <c r="AJ370" s="23">
        <v>29.276748657226499</v>
      </c>
      <c r="AK370" s="23">
        <v>60.098682403564403</v>
      </c>
      <c r="AL370" s="23">
        <v>19.048116683959901</v>
      </c>
      <c r="AM370" s="23">
        <v>41.441658020019503</v>
      </c>
      <c r="AN370">
        <v>195.63333333327</v>
      </c>
      <c r="AO370">
        <v>41975.433333360001</v>
      </c>
      <c r="AP370">
        <v>21060.335454158299</v>
      </c>
      <c r="AQ370">
        <v>0</v>
      </c>
      <c r="AR370">
        <v>0</v>
      </c>
      <c r="AS370">
        <v>12.599992</v>
      </c>
    </row>
    <row r="371" spans="1:45" x14ac:dyDescent="0.3">
      <c r="A371" t="s">
        <v>605</v>
      </c>
      <c r="B371" s="6" t="s">
        <v>183</v>
      </c>
      <c r="C371">
        <v>0</v>
      </c>
      <c r="D371">
        <v>0</v>
      </c>
      <c r="E371">
        <v>89.880284500000002</v>
      </c>
      <c r="F371" s="6"/>
      <c r="G371" s="6"/>
      <c r="H371" s="6"/>
      <c r="I371" s="6"/>
      <c r="J371" s="6"/>
      <c r="K371" s="6"/>
      <c r="L371" s="6">
        <v>32.3569030309841</v>
      </c>
      <c r="M371" s="6">
        <v>48.529709738576997</v>
      </c>
      <c r="N371" s="6"/>
      <c r="O371">
        <v>3.264976292848587E-2</v>
      </c>
      <c r="P371">
        <v>0.3068707287311554</v>
      </c>
      <c r="Q371" t="s">
        <v>255</v>
      </c>
      <c r="R371">
        <v>1.0625</v>
      </c>
      <c r="S371" s="6">
        <v>7050.763474658117</v>
      </c>
      <c r="T371" s="6">
        <v>3520.336503775779</v>
      </c>
      <c r="U371" s="6">
        <v>3976.4968444716892</v>
      </c>
      <c r="V371">
        <v>4638.795156985836</v>
      </c>
      <c r="W371">
        <v>5650.0123973999407</v>
      </c>
      <c r="X371">
        <v>1834.8018852590269</v>
      </c>
      <c r="Y371">
        <v>2341.603141937147</v>
      </c>
      <c r="Z371">
        <v>0</v>
      </c>
      <c r="AA371">
        <v>480.57955860131898</v>
      </c>
      <c r="AB371">
        <v>4</v>
      </c>
      <c r="AC371" s="6">
        <v>83.088055305615896</v>
      </c>
      <c r="AD371" s="6">
        <v>104338</v>
      </c>
      <c r="AE371">
        <v>127274</v>
      </c>
      <c r="AF371">
        <v>88331</v>
      </c>
      <c r="AG371">
        <v>143281</v>
      </c>
      <c r="AH371" s="23">
        <v>111.50942993164</v>
      </c>
      <c r="AI371" s="23">
        <v>70.327316284179602</v>
      </c>
      <c r="AJ371" s="23">
        <v>29.276748657226499</v>
      </c>
      <c r="AK371" s="23">
        <v>60.098682403564403</v>
      </c>
      <c r="AL371" s="23">
        <v>19.048116683959901</v>
      </c>
      <c r="AM371" s="23">
        <v>41.441658020019503</v>
      </c>
      <c r="AN371">
        <v>195.63333333327</v>
      </c>
      <c r="AO371">
        <v>41975.433333360001</v>
      </c>
      <c r="AP371">
        <v>21060.335454158299</v>
      </c>
      <c r="AQ371">
        <v>0</v>
      </c>
      <c r="AR371">
        <v>0</v>
      </c>
      <c r="AS371">
        <v>12.599992</v>
      </c>
    </row>
    <row r="372" spans="1:45" x14ac:dyDescent="0.3">
      <c r="A372" t="s">
        <v>606</v>
      </c>
      <c r="B372" s="6" t="s">
        <v>183</v>
      </c>
      <c r="C372">
        <v>0</v>
      </c>
      <c r="D372">
        <v>0</v>
      </c>
      <c r="E372">
        <v>21.321341489999998</v>
      </c>
      <c r="F372" s="6"/>
      <c r="G372" s="6"/>
      <c r="H372" s="6"/>
      <c r="I372" s="6"/>
      <c r="J372" s="6"/>
      <c r="K372" s="6"/>
      <c r="L372" s="6">
        <v>7.6756953971553594</v>
      </c>
      <c r="M372" s="6">
        <v>7.0412133097668796</v>
      </c>
      <c r="N372" s="6"/>
      <c r="O372">
        <v>3.3693920820951462E-2</v>
      </c>
      <c r="P372">
        <v>0.29864871501922607</v>
      </c>
      <c r="Q372" t="s">
        <v>273</v>
      </c>
      <c r="R372">
        <v>1.0625</v>
      </c>
      <c r="S372" s="6">
        <v>5316.5421025947171</v>
      </c>
      <c r="T372" s="6">
        <v>3925.0556091778162</v>
      </c>
      <c r="U372" s="6">
        <v>5419.6189470013906</v>
      </c>
      <c r="V372">
        <v>5914.0073206300176</v>
      </c>
      <c r="W372">
        <v>3989.7477672607001</v>
      </c>
      <c r="X372">
        <v>604.59925487838052</v>
      </c>
      <c r="Y372">
        <v>874.30459017526732</v>
      </c>
      <c r="Z372">
        <v>0</v>
      </c>
      <c r="AA372">
        <v>1761.5410354681901</v>
      </c>
      <c r="AB372">
        <v>4</v>
      </c>
      <c r="AC372" s="6">
        <v>40.995395182985988</v>
      </c>
      <c r="AD372" s="6">
        <v>42837</v>
      </c>
      <c r="AE372">
        <v>31421</v>
      </c>
      <c r="AF372">
        <v>24267</v>
      </c>
      <c r="AG372">
        <v>49991</v>
      </c>
      <c r="AH372" s="23">
        <v>60.219154357910099</v>
      </c>
      <c r="AI372" s="23">
        <v>53.01806640625</v>
      </c>
      <c r="AJ372" s="23">
        <v>2.1571288108825599</v>
      </c>
      <c r="AK372" s="23">
        <v>54.662151336669901</v>
      </c>
      <c r="AL372" s="23">
        <v>3.8012158870696999</v>
      </c>
      <c r="AM372" s="23">
        <v>51.385364532470703</v>
      </c>
      <c r="AN372">
        <v>195.63333333327</v>
      </c>
      <c r="AO372">
        <v>41975.433333360001</v>
      </c>
      <c r="AP372">
        <v>21060.335454158299</v>
      </c>
      <c r="AQ372">
        <v>0</v>
      </c>
      <c r="AR372">
        <v>0</v>
      </c>
      <c r="AS372">
        <v>14.050383</v>
      </c>
    </row>
    <row r="373" spans="1:45" x14ac:dyDescent="0.3">
      <c r="A373" t="s">
        <v>607</v>
      </c>
      <c r="B373" s="6" t="s">
        <v>183</v>
      </c>
      <c r="C373">
        <v>0</v>
      </c>
      <c r="D373">
        <v>0</v>
      </c>
      <c r="E373">
        <v>319.72741780000001</v>
      </c>
      <c r="F373" s="6"/>
      <c r="G373" s="6"/>
      <c r="H373" s="6"/>
      <c r="I373" s="6"/>
      <c r="J373" s="6"/>
      <c r="K373" s="6"/>
      <c r="L373" s="6">
        <v>115.1018716031313</v>
      </c>
      <c r="M373" s="6">
        <v>266.341767231375</v>
      </c>
      <c r="N373" s="6"/>
      <c r="O373">
        <v>3.2602965831756592E-2</v>
      </c>
      <c r="P373">
        <v>0.30160742998123169</v>
      </c>
      <c r="Q373" t="s">
        <v>273</v>
      </c>
      <c r="R373">
        <v>1.0625</v>
      </c>
      <c r="S373" s="6">
        <v>5786.4546774296614</v>
      </c>
      <c r="T373" s="6">
        <v>3723.804046476032</v>
      </c>
      <c r="U373" s="6">
        <v>5029.1621918840347</v>
      </c>
      <c r="V373">
        <v>5570.7500350000673</v>
      </c>
      <c r="W373">
        <v>4431.2729280680933</v>
      </c>
      <c r="X373">
        <v>748.21471063053298</v>
      </c>
      <c r="Y373">
        <v>1184.6037176222719</v>
      </c>
      <c r="Z373">
        <v>0</v>
      </c>
      <c r="AA373">
        <v>1289.5688163530499</v>
      </c>
      <c r="AB373">
        <v>4</v>
      </c>
      <c r="AC373" s="6">
        <v>39.094081683770227</v>
      </c>
      <c r="AD373" s="6">
        <v>56602</v>
      </c>
      <c r="AE373">
        <v>53353</v>
      </c>
      <c r="AF373">
        <v>38533</v>
      </c>
      <c r="AG373">
        <v>71422</v>
      </c>
      <c r="AH373" s="23">
        <v>71.388626098632798</v>
      </c>
      <c r="AI373" s="23">
        <v>49.136703491210902</v>
      </c>
      <c r="AJ373" s="23">
        <v>5.0660548210143999</v>
      </c>
      <c r="AK373" s="23">
        <v>47.896183013916001</v>
      </c>
      <c r="AL373" s="23">
        <v>3.8255348205566402</v>
      </c>
      <c r="AM373" s="23">
        <v>44.459602355957003</v>
      </c>
      <c r="AN373">
        <v>195.63333333327</v>
      </c>
      <c r="AO373">
        <v>41975.433333360001</v>
      </c>
      <c r="AP373">
        <v>21060.335454158299</v>
      </c>
      <c r="AQ373">
        <v>0</v>
      </c>
      <c r="AR373">
        <v>0</v>
      </c>
      <c r="AS373">
        <v>12.599992</v>
      </c>
    </row>
    <row r="374" spans="1:45" x14ac:dyDescent="0.3">
      <c r="A374" t="s">
        <v>608</v>
      </c>
      <c r="B374" s="6" t="s">
        <v>183</v>
      </c>
      <c r="C374">
        <v>0</v>
      </c>
      <c r="D374">
        <v>0</v>
      </c>
      <c r="E374">
        <v>72.877562420000004</v>
      </c>
      <c r="F374" s="6"/>
      <c r="G374" s="6"/>
      <c r="H374" s="6"/>
      <c r="I374" s="6"/>
      <c r="J374" s="6"/>
      <c r="K374" s="6"/>
      <c r="L374" s="6">
        <v>26.235925321541721</v>
      </c>
      <c r="M374" s="6">
        <v>36.628431488129699</v>
      </c>
      <c r="N374" s="6"/>
      <c r="O374">
        <v>3.3681105822324753E-2</v>
      </c>
      <c r="P374">
        <v>0.29769551753997803</v>
      </c>
      <c r="Q374" t="s">
        <v>273</v>
      </c>
      <c r="R374">
        <v>1.0625</v>
      </c>
      <c r="S374" s="6">
        <v>5273.0834205308875</v>
      </c>
      <c r="T374" s="6">
        <v>4114.6564529181469</v>
      </c>
      <c r="U374" s="6">
        <v>5403.0049506471423</v>
      </c>
      <c r="V374">
        <v>5870.3876217246252</v>
      </c>
      <c r="W374">
        <v>3978.8189715737039</v>
      </c>
      <c r="X374">
        <v>467.74253875299019</v>
      </c>
      <c r="Y374">
        <v>983.51208103743625</v>
      </c>
      <c r="Z374">
        <v>0</v>
      </c>
      <c r="AA374">
        <v>1905.1464508920001</v>
      </c>
      <c r="AB374">
        <v>4</v>
      </c>
      <c r="AC374" s="6">
        <v>40.712448322535117</v>
      </c>
      <c r="AD374" s="6">
        <v>44044</v>
      </c>
      <c r="AE374">
        <v>33617</v>
      </c>
      <c r="AF374">
        <v>25366</v>
      </c>
      <c r="AG374">
        <v>52295</v>
      </c>
      <c r="AH374" s="23">
        <v>60.219154357910099</v>
      </c>
      <c r="AI374" s="23">
        <v>49.3362617492675</v>
      </c>
      <c r="AJ374" s="23">
        <v>3.2325687408447199</v>
      </c>
      <c r="AK374" s="23">
        <v>50.154468536376903</v>
      </c>
      <c r="AL374" s="23">
        <v>4.0507774353027299</v>
      </c>
      <c r="AM374" s="23">
        <v>46.524196624755803</v>
      </c>
      <c r="AN374">
        <v>195.63333333327</v>
      </c>
      <c r="AO374">
        <v>41975.433333360001</v>
      </c>
      <c r="AP374">
        <v>21060.335454158299</v>
      </c>
      <c r="AQ374">
        <v>0</v>
      </c>
      <c r="AR374">
        <v>0</v>
      </c>
      <c r="AS374">
        <v>14.050383</v>
      </c>
    </row>
    <row r="375" spans="1:45" x14ac:dyDescent="0.3">
      <c r="A375" t="s">
        <v>609</v>
      </c>
      <c r="B375" s="6" t="s">
        <v>183</v>
      </c>
      <c r="C375">
        <v>0</v>
      </c>
      <c r="D375">
        <v>0</v>
      </c>
      <c r="E375">
        <v>178.48811839999999</v>
      </c>
      <c r="F375" s="6"/>
      <c r="G375" s="6"/>
      <c r="H375" s="6"/>
      <c r="I375" s="6"/>
      <c r="J375" s="6"/>
      <c r="K375" s="6"/>
      <c r="L375" s="6">
        <v>64.255721309166404</v>
      </c>
      <c r="M375" s="6">
        <v>121.831700698844</v>
      </c>
      <c r="N375" s="6"/>
      <c r="O375">
        <v>3.4282539039850228E-2</v>
      </c>
      <c r="P375">
        <v>0.29339614510536188</v>
      </c>
      <c r="Q375" t="s">
        <v>304</v>
      </c>
      <c r="R375">
        <v>1.0625</v>
      </c>
      <c r="S375" s="6">
        <v>4734.753020753541</v>
      </c>
      <c r="T375" s="6">
        <v>4263.7131750614308</v>
      </c>
      <c r="U375" s="6">
        <v>5903.013092852033</v>
      </c>
      <c r="V375">
        <v>6335.6999533990611</v>
      </c>
      <c r="W375">
        <v>3460.60425196087</v>
      </c>
      <c r="X375">
        <v>885.72199046640799</v>
      </c>
      <c r="Y375">
        <v>825.62199783040387</v>
      </c>
      <c r="Z375">
        <v>0</v>
      </c>
      <c r="AA375">
        <v>2374.95853263148</v>
      </c>
      <c r="AB375">
        <v>4</v>
      </c>
      <c r="AC375" s="6">
        <v>43.608943651598707</v>
      </c>
      <c r="AD375" s="6">
        <v>30290</v>
      </c>
      <c r="AE375">
        <v>12453</v>
      </c>
      <c r="AF375">
        <v>11363</v>
      </c>
      <c r="AG375">
        <v>31380</v>
      </c>
      <c r="AH375" s="23">
        <v>60.219154357910099</v>
      </c>
      <c r="AI375" s="23">
        <v>56.756446838378899</v>
      </c>
      <c r="AJ375" s="23">
        <v>1.61943578720092</v>
      </c>
      <c r="AK375" s="23">
        <v>59.543487548828097</v>
      </c>
      <c r="AL375" s="23">
        <v>4.4064784049987704</v>
      </c>
      <c r="AM375" s="23">
        <v>55.769073486328097</v>
      </c>
      <c r="AN375">
        <v>195.63333333327</v>
      </c>
      <c r="AO375">
        <v>41975.433333360001</v>
      </c>
      <c r="AP375">
        <v>21060.335454158299</v>
      </c>
      <c r="AQ375">
        <v>0</v>
      </c>
      <c r="AR375">
        <v>0</v>
      </c>
      <c r="AS375">
        <v>14.050383</v>
      </c>
    </row>
    <row r="376" spans="1:45" x14ac:dyDescent="0.3">
      <c r="A376" t="s">
        <v>610</v>
      </c>
      <c r="B376" s="6" t="s">
        <v>183</v>
      </c>
      <c r="C376">
        <v>0</v>
      </c>
      <c r="D376">
        <v>0</v>
      </c>
      <c r="E376">
        <v>100.1398954</v>
      </c>
      <c r="F376" s="6"/>
      <c r="G376" s="6"/>
      <c r="H376" s="6"/>
      <c r="I376" s="6"/>
      <c r="J376" s="6"/>
      <c r="K376" s="6"/>
      <c r="L376" s="6">
        <v>36.050362213421607</v>
      </c>
      <c r="M376" s="6">
        <v>56.103595477999001</v>
      </c>
      <c r="N376" s="6"/>
      <c r="O376">
        <v>3.4326456487178802E-2</v>
      </c>
      <c r="P376">
        <v>0.29323667287826538</v>
      </c>
      <c r="Q376" t="s">
        <v>304</v>
      </c>
      <c r="R376">
        <v>1.0625</v>
      </c>
      <c r="S376" s="6">
        <v>4749.516850655913</v>
      </c>
      <c r="T376" s="6">
        <v>4489.157801525761</v>
      </c>
      <c r="U376" s="6">
        <v>5827.5622519990366</v>
      </c>
      <c r="V376">
        <v>6229.2857565487384</v>
      </c>
      <c r="W376">
        <v>3525.5781168782291</v>
      </c>
      <c r="X376">
        <v>822.90600219496116</v>
      </c>
      <c r="Y376">
        <v>1059.326851012074</v>
      </c>
      <c r="Z376">
        <v>0</v>
      </c>
      <c r="AA376">
        <v>2499.7189875108602</v>
      </c>
      <c r="AB376">
        <v>4</v>
      </c>
      <c r="AC376" s="6">
        <v>42.531995713563482</v>
      </c>
      <c r="AD376" s="6">
        <v>32949</v>
      </c>
      <c r="AE376">
        <v>16356</v>
      </c>
      <c r="AF376">
        <v>13953</v>
      </c>
      <c r="AG376">
        <v>35352</v>
      </c>
      <c r="AH376" s="23">
        <v>60.219154357910099</v>
      </c>
      <c r="AI376" s="23">
        <v>50.8924140930175</v>
      </c>
      <c r="AJ376" s="23">
        <v>2.1224093437194802</v>
      </c>
      <c r="AK376" s="23">
        <v>53.341442108154297</v>
      </c>
      <c r="AL376" s="23">
        <v>4.5714373588562003</v>
      </c>
      <c r="AM376" s="23">
        <v>49.255985260009702</v>
      </c>
      <c r="AN376">
        <v>195.63333333327</v>
      </c>
      <c r="AO376">
        <v>41975.433333360001</v>
      </c>
      <c r="AP376">
        <v>21060.335454158299</v>
      </c>
      <c r="AQ376">
        <v>0</v>
      </c>
      <c r="AR376">
        <v>0</v>
      </c>
      <c r="AS376">
        <v>14.050383</v>
      </c>
    </row>
    <row r="377" spans="1:45" x14ac:dyDescent="0.3">
      <c r="A377" t="s">
        <v>611</v>
      </c>
      <c r="B377" s="6" t="s">
        <v>183</v>
      </c>
      <c r="C377">
        <v>0</v>
      </c>
      <c r="D377">
        <v>0</v>
      </c>
      <c r="E377">
        <v>245.1699165</v>
      </c>
      <c r="F377" s="6"/>
      <c r="G377" s="6"/>
      <c r="H377" s="6"/>
      <c r="I377" s="6"/>
      <c r="J377" s="6"/>
      <c r="K377" s="6"/>
      <c r="L377" s="6">
        <v>88.261169968619939</v>
      </c>
      <c r="M377" s="6">
        <v>186.519490372652</v>
      </c>
      <c r="N377" s="6"/>
      <c r="O377">
        <v>3.4396115690469742E-2</v>
      </c>
      <c r="P377">
        <v>0.2922305166721344</v>
      </c>
      <c r="Q377" t="s">
        <v>304</v>
      </c>
      <c r="R377">
        <v>1.0625</v>
      </c>
      <c r="S377" s="6">
        <v>4566.0011037284394</v>
      </c>
      <c r="T377" s="6">
        <v>4547.7974366805374</v>
      </c>
      <c r="U377" s="6">
        <v>5966.7624779562166</v>
      </c>
      <c r="V377">
        <v>6335.8962240447954</v>
      </c>
      <c r="W377">
        <v>3389.9933685346909</v>
      </c>
      <c r="X377">
        <v>1018.212363249172</v>
      </c>
      <c r="Y377">
        <v>1229.2299777069211</v>
      </c>
      <c r="Z377">
        <v>0</v>
      </c>
      <c r="AA377">
        <v>2757.2588353768201</v>
      </c>
      <c r="AB377">
        <v>4</v>
      </c>
      <c r="AC377" s="6">
        <v>43.903084938591583</v>
      </c>
      <c r="AD377" s="6">
        <v>27467</v>
      </c>
      <c r="AE377">
        <v>9319</v>
      </c>
      <c r="AF377">
        <v>8928</v>
      </c>
      <c r="AG377">
        <v>27858</v>
      </c>
      <c r="AH377" s="23">
        <v>63.101238250732401</v>
      </c>
      <c r="AI377" s="23">
        <v>53.933925628662102</v>
      </c>
      <c r="AJ377" s="23">
        <v>1.53566586971282</v>
      </c>
      <c r="AK377" s="23">
        <v>57.443199157714801</v>
      </c>
      <c r="AL377" s="23">
        <v>5.0449399948120099</v>
      </c>
      <c r="AM377" s="23">
        <v>52.980022430419901</v>
      </c>
      <c r="AN377">
        <v>88.500000000029999</v>
      </c>
      <c r="AO377">
        <v>18086.366666670001</v>
      </c>
      <c r="AP377">
        <v>9059.6447707080006</v>
      </c>
      <c r="AQ377">
        <v>0</v>
      </c>
      <c r="AR377">
        <v>0</v>
      </c>
      <c r="AS377">
        <v>14.050383</v>
      </c>
    </row>
    <row r="378" spans="1:45" x14ac:dyDescent="0.3">
      <c r="A378" t="s">
        <v>612</v>
      </c>
      <c r="B378" s="6" t="s">
        <v>183</v>
      </c>
      <c r="C378">
        <v>0</v>
      </c>
      <c r="D378">
        <v>0</v>
      </c>
      <c r="E378">
        <v>1503.4347230000001</v>
      </c>
      <c r="F378" s="6"/>
      <c r="G378" s="6"/>
      <c r="H378" s="6"/>
      <c r="I378" s="6"/>
      <c r="J378" s="6"/>
      <c r="K378" s="6"/>
      <c r="L378" s="6">
        <v>541.23649874065302</v>
      </c>
      <c r="M378" s="6">
        <v>2125.5458630641501</v>
      </c>
      <c r="N378" s="6"/>
      <c r="O378">
        <v>3.4192617982625961E-2</v>
      </c>
      <c r="P378">
        <v>0.29400968551635742</v>
      </c>
      <c r="Q378" t="s">
        <v>304</v>
      </c>
      <c r="R378">
        <v>1.0625</v>
      </c>
      <c r="S378" s="6">
        <v>4833.3615802614186</v>
      </c>
      <c r="T378" s="6">
        <v>4729.0367066361759</v>
      </c>
      <c r="U378" s="6">
        <v>5691.7603136303933</v>
      </c>
      <c r="V378">
        <v>6061.9128050315703</v>
      </c>
      <c r="W378">
        <v>3665.287864029186</v>
      </c>
      <c r="X378">
        <v>775.33198286098946</v>
      </c>
      <c r="Y378">
        <v>1323.6856380635679</v>
      </c>
      <c r="Z378">
        <v>0</v>
      </c>
      <c r="AA378">
        <v>2614.7925826022501</v>
      </c>
      <c r="AB378">
        <v>4</v>
      </c>
      <c r="AC378" s="6">
        <v>41.612044977281528</v>
      </c>
      <c r="AD378" s="6">
        <v>36013</v>
      </c>
      <c r="AE378">
        <v>21422</v>
      </c>
      <c r="AF378">
        <v>17266</v>
      </c>
      <c r="AG378">
        <v>40169</v>
      </c>
      <c r="AH378" s="23">
        <v>60.219154357910099</v>
      </c>
      <c r="AI378" s="23">
        <v>53.933925628662102</v>
      </c>
      <c r="AJ378" s="23">
        <v>1.53566586971282</v>
      </c>
      <c r="AK378" s="23">
        <v>57.443199157714801</v>
      </c>
      <c r="AL378" s="23">
        <v>5.0449399948120099</v>
      </c>
      <c r="AM378" s="23">
        <v>52.980022430419901</v>
      </c>
      <c r="AN378">
        <v>88.500000000029999</v>
      </c>
      <c r="AO378">
        <v>18086.366666670001</v>
      </c>
      <c r="AP378">
        <v>9059.6447707080006</v>
      </c>
      <c r="AQ378">
        <v>0</v>
      </c>
      <c r="AR378">
        <v>0</v>
      </c>
      <c r="AS378">
        <v>14.050383</v>
      </c>
    </row>
    <row r="379" spans="1:45" x14ac:dyDescent="0.3">
      <c r="A379" t="s">
        <v>613</v>
      </c>
      <c r="B379" s="6" t="s">
        <v>183</v>
      </c>
      <c r="C379">
        <v>0</v>
      </c>
      <c r="D379">
        <v>0</v>
      </c>
      <c r="E379">
        <v>1553.0510939999999</v>
      </c>
      <c r="F379" s="6"/>
      <c r="G379" s="6"/>
      <c r="H379" s="6"/>
      <c r="I379" s="6"/>
      <c r="J379" s="6"/>
      <c r="K379" s="6"/>
      <c r="L379" s="6">
        <v>559.09839215062561</v>
      </c>
      <c r="M379" s="6">
        <v>2220.18935735784</v>
      </c>
      <c r="N379" s="6"/>
      <c r="O379">
        <v>3.4736961126327508E-2</v>
      </c>
      <c r="P379">
        <v>0.2861061692237854</v>
      </c>
      <c r="Q379" t="s">
        <v>304</v>
      </c>
      <c r="R379">
        <v>1.0625</v>
      </c>
      <c r="S379" s="6">
        <v>3959.1857636506911</v>
      </c>
      <c r="T379" s="6">
        <v>3941.3880567575179</v>
      </c>
      <c r="U379" s="6">
        <v>6537.8593691573624</v>
      </c>
      <c r="V379">
        <v>6865.797432932588</v>
      </c>
      <c r="W379">
        <v>2844.749141222771</v>
      </c>
      <c r="X379">
        <v>1639.971462645366</v>
      </c>
      <c r="Y379">
        <v>1487.0659813080631</v>
      </c>
      <c r="Z379">
        <v>0</v>
      </c>
      <c r="AA379">
        <v>3308.7578642364201</v>
      </c>
      <c r="AB379">
        <v>4</v>
      </c>
      <c r="AC379" s="6">
        <v>48.830775913214218</v>
      </c>
      <c r="AD379" s="6">
        <v>21753</v>
      </c>
      <c r="AE379">
        <v>2889</v>
      </c>
      <c r="AF379">
        <v>3332</v>
      </c>
      <c r="AG379">
        <v>21310</v>
      </c>
      <c r="AH379" s="23">
        <v>63.101238250732401</v>
      </c>
      <c r="AI379" s="23">
        <v>68.7366943359375</v>
      </c>
      <c r="AJ379" s="23">
        <v>1.24230873584747</v>
      </c>
      <c r="AK379" s="23">
        <v>72.453483581542898</v>
      </c>
      <c r="AL379" s="23">
        <v>4.9590988159179599</v>
      </c>
      <c r="AM379" s="23">
        <v>68.364669799804602</v>
      </c>
      <c r="AN379">
        <v>88.500000000029999</v>
      </c>
      <c r="AO379">
        <v>18086.366666670001</v>
      </c>
      <c r="AP379">
        <v>9059.6447707080006</v>
      </c>
      <c r="AQ379">
        <v>0</v>
      </c>
      <c r="AR379">
        <v>0</v>
      </c>
      <c r="AS379">
        <v>14.050383</v>
      </c>
    </row>
    <row r="380" spans="1:45" x14ac:dyDescent="0.3">
      <c r="A380" t="s">
        <v>614</v>
      </c>
      <c r="B380" s="6" t="s">
        <v>183</v>
      </c>
      <c r="C380">
        <v>0</v>
      </c>
      <c r="D380">
        <v>0</v>
      </c>
      <c r="E380">
        <v>443.4402796</v>
      </c>
      <c r="F380" s="6"/>
      <c r="G380" s="6"/>
      <c r="H380" s="6"/>
      <c r="I380" s="6"/>
      <c r="J380" s="6"/>
      <c r="K380" s="6"/>
      <c r="L380" s="6">
        <v>159.63850068792701</v>
      </c>
      <c r="M380" s="6">
        <v>413.08061258024799</v>
      </c>
      <c r="N380" s="6"/>
      <c r="O380">
        <v>3.4744840115308762E-2</v>
      </c>
      <c r="P380">
        <v>0.28835296630859381</v>
      </c>
      <c r="Q380" t="s">
        <v>304</v>
      </c>
      <c r="R380">
        <v>1.0625</v>
      </c>
      <c r="S380" s="6">
        <v>4053.893621952926</v>
      </c>
      <c r="T380" s="6">
        <v>4035.6348423936229</v>
      </c>
      <c r="U380" s="6">
        <v>6472.3331853552727</v>
      </c>
      <c r="V380">
        <v>6824.2087649339401</v>
      </c>
      <c r="W380">
        <v>2891.1395076635372</v>
      </c>
      <c r="X380">
        <v>1523.110217423648</v>
      </c>
      <c r="Y380">
        <v>1314.6492608812659</v>
      </c>
      <c r="Z380">
        <v>0</v>
      </c>
      <c r="AA380">
        <v>3143.7757585742302</v>
      </c>
      <c r="AB380">
        <v>4</v>
      </c>
      <c r="AC380" s="6">
        <v>49.306373712888927</v>
      </c>
      <c r="AD380" s="6">
        <v>22383</v>
      </c>
      <c r="AE380">
        <v>2939</v>
      </c>
      <c r="AF380">
        <v>3577</v>
      </c>
      <c r="AG380">
        <v>21745</v>
      </c>
      <c r="AH380" s="23">
        <v>63.101238250732401</v>
      </c>
      <c r="AI380" s="23">
        <v>68.7366943359375</v>
      </c>
      <c r="AJ380" s="23">
        <v>1.24230873584747</v>
      </c>
      <c r="AK380" s="23">
        <v>72.453483581542898</v>
      </c>
      <c r="AL380" s="23">
        <v>4.9590988159179599</v>
      </c>
      <c r="AM380" s="23">
        <v>68.364669799804602</v>
      </c>
      <c r="AN380">
        <v>88.500000000029999</v>
      </c>
      <c r="AO380">
        <v>18086.366666670001</v>
      </c>
      <c r="AP380">
        <v>9059.6447707080006</v>
      </c>
      <c r="AQ380">
        <v>0</v>
      </c>
      <c r="AR380">
        <v>0</v>
      </c>
      <c r="AS380">
        <v>14.050383</v>
      </c>
    </row>
    <row r="381" spans="1:45" x14ac:dyDescent="0.3">
      <c r="A381" t="s">
        <v>615</v>
      </c>
      <c r="B381" s="6" t="s">
        <v>183</v>
      </c>
      <c r="C381">
        <v>0</v>
      </c>
      <c r="D381">
        <v>0</v>
      </c>
      <c r="E381">
        <v>66.603488069999997</v>
      </c>
      <c r="F381" s="6"/>
      <c r="G381" s="6"/>
      <c r="H381" s="6"/>
      <c r="I381" s="6"/>
      <c r="J381" s="6"/>
      <c r="K381" s="6"/>
      <c r="L381" s="6">
        <v>23.977256788085121</v>
      </c>
      <c r="M381" s="6">
        <v>32.461009527970603</v>
      </c>
      <c r="N381" s="6"/>
      <c r="O381">
        <v>3.4491851925849908E-2</v>
      </c>
      <c r="P381">
        <v>0.29099351167678827</v>
      </c>
      <c r="Q381" t="s">
        <v>304</v>
      </c>
      <c r="R381">
        <v>1.0625</v>
      </c>
      <c r="S381" s="6">
        <v>4358.8173529448086</v>
      </c>
      <c r="T381" s="6">
        <v>4340.323234564532</v>
      </c>
      <c r="U381" s="6">
        <v>6192.0686411375973</v>
      </c>
      <c r="V381">
        <v>6567.6713568481682</v>
      </c>
      <c r="W381">
        <v>3162.3712491453371</v>
      </c>
      <c r="X381">
        <v>1213.328636169686</v>
      </c>
      <c r="Y381">
        <v>1143.3697425550611</v>
      </c>
      <c r="Z381">
        <v>0</v>
      </c>
      <c r="AA381">
        <v>2849.4934871596101</v>
      </c>
      <c r="AB381">
        <v>4</v>
      </c>
      <c r="AC381" s="6">
        <v>46.226787292133849</v>
      </c>
      <c r="AD381" s="6">
        <v>25501</v>
      </c>
      <c r="AE381">
        <v>6418</v>
      </c>
      <c r="AF381">
        <v>6675</v>
      </c>
      <c r="AG381">
        <v>25244</v>
      </c>
      <c r="AH381" s="23">
        <v>63.101238250732401</v>
      </c>
      <c r="AI381" s="23">
        <v>61.959346771240199</v>
      </c>
      <c r="AJ381" s="23">
        <v>1.35686182975769</v>
      </c>
      <c r="AK381" s="23">
        <v>65.4564208984375</v>
      </c>
      <c r="AL381" s="23">
        <v>4.8539361953735298</v>
      </c>
      <c r="AM381" s="23">
        <v>61.356643676757798</v>
      </c>
      <c r="AN381">
        <v>88.500000000029999</v>
      </c>
      <c r="AO381">
        <v>18086.366666670001</v>
      </c>
      <c r="AP381">
        <v>9059.6447707080006</v>
      </c>
      <c r="AQ381">
        <v>0</v>
      </c>
      <c r="AR381">
        <v>0</v>
      </c>
      <c r="AS381">
        <v>14.050383</v>
      </c>
    </row>
    <row r="382" spans="1:45" x14ac:dyDescent="0.3">
      <c r="A382" t="s">
        <v>616</v>
      </c>
      <c r="B382" s="6" t="s">
        <v>183</v>
      </c>
      <c r="C382">
        <v>0</v>
      </c>
      <c r="D382">
        <v>0</v>
      </c>
      <c r="E382">
        <v>20.561931009999999</v>
      </c>
      <c r="F382" s="6"/>
      <c r="G382" s="6"/>
      <c r="H382" s="6"/>
      <c r="I382" s="6"/>
      <c r="J382" s="6"/>
      <c r="K382" s="6"/>
      <c r="L382" s="6">
        <v>7.4022957866638892</v>
      </c>
      <c r="M382" s="6">
        <v>6.7067788522062104</v>
      </c>
      <c r="N382" s="6"/>
      <c r="O382">
        <v>3.4491851925849908E-2</v>
      </c>
      <c r="P382">
        <v>0.29099351167678827</v>
      </c>
      <c r="Q382" t="s">
        <v>304</v>
      </c>
      <c r="R382">
        <v>1.0625</v>
      </c>
      <c r="S382" s="6">
        <v>4365.7107797931376</v>
      </c>
      <c r="T382" s="6">
        <v>4347.2012771253476</v>
      </c>
      <c r="U382" s="6">
        <v>6186.6228676019637</v>
      </c>
      <c r="V382">
        <v>6563.2947977527347</v>
      </c>
      <c r="W382">
        <v>3167.5912320025991</v>
      </c>
      <c r="X382">
        <v>1206.25828582331</v>
      </c>
      <c r="Y382">
        <v>1136.4100848468181</v>
      </c>
      <c r="Z382">
        <v>0</v>
      </c>
      <c r="AA382">
        <v>2840.5835343283902</v>
      </c>
      <c r="AB382">
        <v>4</v>
      </c>
      <c r="AC382" s="6">
        <v>46.178384478356328</v>
      </c>
      <c r="AD382" s="6">
        <v>25501</v>
      </c>
      <c r="AE382">
        <v>6418</v>
      </c>
      <c r="AF382">
        <v>6675</v>
      </c>
      <c r="AG382">
        <v>25244</v>
      </c>
      <c r="AH382" s="23">
        <v>63.101238250732401</v>
      </c>
      <c r="AI382" s="23">
        <v>61.959346771240199</v>
      </c>
      <c r="AJ382" s="23">
        <v>1.35686182975769</v>
      </c>
      <c r="AK382" s="23">
        <v>65.4564208984375</v>
      </c>
      <c r="AL382" s="23">
        <v>4.8539361953735298</v>
      </c>
      <c r="AM382" s="23">
        <v>61.356643676757798</v>
      </c>
      <c r="AN382">
        <v>88.500000000029999</v>
      </c>
      <c r="AO382">
        <v>18086.366666670001</v>
      </c>
      <c r="AP382">
        <v>9059.6447707080006</v>
      </c>
      <c r="AQ382">
        <v>0</v>
      </c>
      <c r="AR382">
        <v>0</v>
      </c>
      <c r="AS382">
        <v>14.050383</v>
      </c>
    </row>
    <row r="383" spans="1:45" x14ac:dyDescent="0.3">
      <c r="A383" t="s">
        <v>617</v>
      </c>
      <c r="B383" s="6" t="s">
        <v>183</v>
      </c>
      <c r="C383">
        <v>0</v>
      </c>
      <c r="D383">
        <v>0</v>
      </c>
      <c r="E383">
        <v>66.884558269999999</v>
      </c>
      <c r="F383" s="6"/>
      <c r="G383" s="6"/>
      <c r="H383" s="6"/>
      <c r="I383" s="6"/>
      <c r="J383" s="6"/>
      <c r="K383" s="6"/>
      <c r="L383" s="6">
        <v>24.078436126992219</v>
      </c>
      <c r="M383" s="6">
        <v>32.644926788345501</v>
      </c>
      <c r="N383" s="6"/>
      <c r="O383">
        <v>3.3750142902135849E-2</v>
      </c>
      <c r="P383">
        <v>0.28683045506477362</v>
      </c>
      <c r="Q383" t="s">
        <v>273</v>
      </c>
      <c r="R383">
        <v>1.0625</v>
      </c>
      <c r="S383" s="6">
        <v>4444.9316188169669</v>
      </c>
      <c r="T383" s="6">
        <v>4406.890455347253</v>
      </c>
      <c r="U383" s="6">
        <v>6020.9780826035176</v>
      </c>
      <c r="V383">
        <v>6190.2040494116754</v>
      </c>
      <c r="W383">
        <v>3677.0920413899812</v>
      </c>
      <c r="X383">
        <v>2029.092439542577</v>
      </c>
      <c r="Y383">
        <v>2602.5159883791539</v>
      </c>
      <c r="Z383">
        <v>0</v>
      </c>
      <c r="AA383">
        <v>3987.4424613224901</v>
      </c>
      <c r="AB383">
        <v>4</v>
      </c>
      <c r="AC383" s="6">
        <v>35.490634916482129</v>
      </c>
      <c r="AD383" s="6">
        <v>27388</v>
      </c>
      <c r="AE383">
        <v>11407</v>
      </c>
      <c r="AF383">
        <v>9324</v>
      </c>
      <c r="AG383">
        <v>29471</v>
      </c>
      <c r="AH383" s="23">
        <v>52.521282196044901</v>
      </c>
      <c r="AI383" s="23">
        <v>46.264114379882798</v>
      </c>
      <c r="AJ383" s="23">
        <v>1.08546042442321</v>
      </c>
      <c r="AK383" s="23">
        <v>50.783870697021399</v>
      </c>
      <c r="AL383" s="23">
        <v>5.6052174568176198</v>
      </c>
      <c r="AM383" s="23">
        <v>45.546276092529297</v>
      </c>
      <c r="AN383">
        <v>88.500000000029999</v>
      </c>
      <c r="AO383">
        <v>18086.366666670001</v>
      </c>
      <c r="AP383">
        <v>9059.6447707080006</v>
      </c>
      <c r="AQ383">
        <v>0</v>
      </c>
      <c r="AR383">
        <v>0</v>
      </c>
      <c r="AS383">
        <v>12.458038999999999</v>
      </c>
    </row>
    <row r="384" spans="1:45" x14ac:dyDescent="0.3">
      <c r="A384" t="s">
        <v>618</v>
      </c>
      <c r="B384" s="6" t="s">
        <v>183</v>
      </c>
      <c r="C384">
        <v>0</v>
      </c>
      <c r="D384">
        <v>0</v>
      </c>
      <c r="E384">
        <v>37.14202667</v>
      </c>
      <c r="F384" s="6"/>
      <c r="G384" s="6"/>
      <c r="H384" s="6"/>
      <c r="I384" s="6"/>
      <c r="J384" s="6"/>
      <c r="K384" s="6"/>
      <c r="L384" s="6">
        <v>13.371123471027239</v>
      </c>
      <c r="M384" s="6">
        <v>14.8273831694337</v>
      </c>
      <c r="N384" s="6"/>
      <c r="O384">
        <v>3.3750142902135849E-2</v>
      </c>
      <c r="P384">
        <v>0.28683045506477362</v>
      </c>
      <c r="Q384" t="s">
        <v>273</v>
      </c>
      <c r="R384">
        <v>1.0625</v>
      </c>
      <c r="S384" s="6">
        <v>4442.612259062209</v>
      </c>
      <c r="T384" s="6">
        <v>4403.7245724892337</v>
      </c>
      <c r="U384" s="6">
        <v>6024.5924251652077</v>
      </c>
      <c r="V384">
        <v>6192.0999403543728</v>
      </c>
      <c r="W384">
        <v>3678.80009519133</v>
      </c>
      <c r="X384">
        <v>2041.0801344292181</v>
      </c>
      <c r="Y384">
        <v>2613.953390677897</v>
      </c>
      <c r="Z384">
        <v>0</v>
      </c>
      <c r="AA384">
        <v>3999.6009368815799</v>
      </c>
      <c r="AB384">
        <v>4</v>
      </c>
      <c r="AC384" s="6">
        <v>35.458047178415377</v>
      </c>
      <c r="AD384" s="6">
        <v>27388</v>
      </c>
      <c r="AE384">
        <v>11407</v>
      </c>
      <c r="AF384">
        <v>9324</v>
      </c>
      <c r="AG384">
        <v>29471</v>
      </c>
      <c r="AH384" s="23">
        <v>52.521282196044901</v>
      </c>
      <c r="AI384" s="23">
        <v>46.264114379882798</v>
      </c>
      <c r="AJ384" s="23">
        <v>1.08546042442321</v>
      </c>
      <c r="AK384" s="23">
        <v>50.783870697021399</v>
      </c>
      <c r="AL384" s="23">
        <v>5.6052174568176198</v>
      </c>
      <c r="AM384" s="23">
        <v>45.546276092529297</v>
      </c>
      <c r="AN384">
        <v>88.500000000029999</v>
      </c>
      <c r="AO384">
        <v>18086.366666670001</v>
      </c>
      <c r="AP384">
        <v>9059.6447707080006</v>
      </c>
      <c r="AQ384">
        <v>0</v>
      </c>
      <c r="AR384">
        <v>0</v>
      </c>
      <c r="AS384">
        <v>12.458038999999999</v>
      </c>
    </row>
    <row r="385" spans="1:45" x14ac:dyDescent="0.3">
      <c r="A385" t="s">
        <v>619</v>
      </c>
      <c r="B385" s="6" t="s">
        <v>183</v>
      </c>
      <c r="C385">
        <v>0</v>
      </c>
      <c r="D385">
        <v>0</v>
      </c>
      <c r="E385">
        <v>36.307104950000003</v>
      </c>
      <c r="F385" s="6"/>
      <c r="G385" s="6"/>
      <c r="H385" s="6"/>
      <c r="I385" s="6"/>
      <c r="J385" s="6"/>
      <c r="K385" s="6"/>
      <c r="L385" s="6">
        <v>13.07055987481959</v>
      </c>
      <c r="M385" s="6">
        <v>14.3819229048251</v>
      </c>
      <c r="N385" s="6"/>
      <c r="O385">
        <v>3.2829970121383667E-2</v>
      </c>
      <c r="P385">
        <v>0.30053159594535828</v>
      </c>
      <c r="Q385" t="s">
        <v>273</v>
      </c>
      <c r="R385">
        <v>1.0625</v>
      </c>
      <c r="S385" s="6">
        <v>5666.4022475393804</v>
      </c>
      <c r="T385" s="6">
        <v>4597.6034885596582</v>
      </c>
      <c r="U385" s="6">
        <v>4897.778389816327</v>
      </c>
      <c r="V385">
        <v>5315.8030831526157</v>
      </c>
      <c r="W385">
        <v>4456.0774829617058</v>
      </c>
      <c r="X385">
        <v>164.02125452750209</v>
      </c>
      <c r="Y385">
        <v>1615.8504534458129</v>
      </c>
      <c r="Z385">
        <v>0</v>
      </c>
      <c r="AA385">
        <v>2037.6160389947199</v>
      </c>
      <c r="AB385">
        <v>4</v>
      </c>
      <c r="AC385" s="6">
        <v>38.502839325210033</v>
      </c>
      <c r="AD385" s="6">
        <v>61024</v>
      </c>
      <c r="AE385">
        <v>62299</v>
      </c>
      <c r="AF385">
        <v>43517</v>
      </c>
      <c r="AG385">
        <v>79806</v>
      </c>
      <c r="AH385" s="23">
        <v>59.6990356445312</v>
      </c>
      <c r="AI385" s="23">
        <v>48.053215026855398</v>
      </c>
      <c r="AJ385" s="23">
        <v>5.4741697311401296</v>
      </c>
      <c r="AK385" s="23">
        <v>47.102085113525298</v>
      </c>
      <c r="AL385" s="23">
        <v>4.5230388641357404</v>
      </c>
      <c r="AM385" s="23">
        <v>42.885997772216797</v>
      </c>
      <c r="AN385">
        <v>195.63333333327</v>
      </c>
      <c r="AO385">
        <v>41975.433333360001</v>
      </c>
      <c r="AP385">
        <v>21060.335454158299</v>
      </c>
      <c r="AQ385">
        <v>0</v>
      </c>
      <c r="AR385">
        <v>0</v>
      </c>
      <c r="AS385">
        <v>12.599992</v>
      </c>
    </row>
    <row r="386" spans="1:45" x14ac:dyDescent="0.3">
      <c r="A386" t="s">
        <v>620</v>
      </c>
      <c r="B386" s="6" t="s">
        <v>183</v>
      </c>
      <c r="C386">
        <v>0</v>
      </c>
      <c r="D386">
        <v>0</v>
      </c>
      <c r="E386">
        <v>52.203702610000001</v>
      </c>
      <c r="F386" s="6"/>
      <c r="G386" s="6"/>
      <c r="H386" s="6"/>
      <c r="I386" s="6"/>
      <c r="J386" s="6"/>
      <c r="K386" s="6"/>
      <c r="L386" s="6">
        <v>18.793333818688989</v>
      </c>
      <c r="M386" s="6">
        <v>23.410784999827499</v>
      </c>
      <c r="N386" s="6"/>
      <c r="O386">
        <v>3.3193591982126243E-2</v>
      </c>
      <c r="P386">
        <v>0.29937824606895452</v>
      </c>
      <c r="Q386" t="s">
        <v>273</v>
      </c>
      <c r="R386">
        <v>1.0625</v>
      </c>
      <c r="S386" s="6">
        <v>5488.3787472074046</v>
      </c>
      <c r="T386" s="6">
        <v>4742.4299008195421</v>
      </c>
      <c r="U386" s="6">
        <v>5042.3703447732914</v>
      </c>
      <c r="V386">
        <v>5432.2360716813664</v>
      </c>
      <c r="W386">
        <v>4311.2501207876003</v>
      </c>
      <c r="X386">
        <v>296.67636266165857</v>
      </c>
      <c r="Y386">
        <v>1623.7224869673571</v>
      </c>
      <c r="Z386">
        <v>0</v>
      </c>
      <c r="AA386">
        <v>2258.0837199492898</v>
      </c>
      <c r="AB386">
        <v>4</v>
      </c>
      <c r="AC386" s="6">
        <v>37.661746654546768</v>
      </c>
      <c r="AD386" s="6">
        <v>56149</v>
      </c>
      <c r="AE386">
        <v>54346</v>
      </c>
      <c r="AF386">
        <v>38404</v>
      </c>
      <c r="AG386">
        <v>72091</v>
      </c>
      <c r="AH386" s="23">
        <v>59.6990356445312</v>
      </c>
      <c r="AI386" s="23">
        <v>47.1779174804687</v>
      </c>
      <c r="AJ386" s="23">
        <v>3.2544980049133301</v>
      </c>
      <c r="AK386" s="23">
        <v>48.706871032714801</v>
      </c>
      <c r="AL386" s="23">
        <v>4.7834491729736301</v>
      </c>
      <c r="AM386" s="23">
        <v>44.256576538085902</v>
      </c>
      <c r="AN386">
        <v>195.63333333327</v>
      </c>
      <c r="AO386">
        <v>41975.433333360001</v>
      </c>
      <c r="AP386">
        <v>21060.335454158299</v>
      </c>
      <c r="AQ386">
        <v>0</v>
      </c>
      <c r="AR386">
        <v>0</v>
      </c>
      <c r="AS386">
        <v>12.458038999999999</v>
      </c>
    </row>
    <row r="387" spans="1:45" x14ac:dyDescent="0.3">
      <c r="A387" t="s">
        <v>621</v>
      </c>
      <c r="B387" s="6" t="s">
        <v>183</v>
      </c>
      <c r="C387">
        <v>0</v>
      </c>
      <c r="D387">
        <v>0</v>
      </c>
      <c r="E387">
        <v>41.775063160000002</v>
      </c>
      <c r="F387" s="6"/>
      <c r="G387" s="6"/>
      <c r="H387" s="6"/>
      <c r="I387" s="6"/>
      <c r="J387" s="6"/>
      <c r="K387" s="6"/>
      <c r="L387" s="6">
        <v>15.039025304429231</v>
      </c>
      <c r="M387" s="6">
        <v>17.360438818316702</v>
      </c>
      <c r="N387" s="6"/>
      <c r="O387">
        <v>3.3193591982126243E-2</v>
      </c>
      <c r="P387">
        <v>0.29937824606895452</v>
      </c>
      <c r="Q387" t="s">
        <v>273</v>
      </c>
      <c r="R387">
        <v>1.0625</v>
      </c>
      <c r="S387" s="6">
        <v>5480.3308496978634</v>
      </c>
      <c r="T387" s="6">
        <v>4753.9399697982744</v>
      </c>
      <c r="U387" s="6">
        <v>5048.1480537917887</v>
      </c>
      <c r="V387">
        <v>5436.0690464976833</v>
      </c>
      <c r="W387">
        <v>4305.7585813590704</v>
      </c>
      <c r="X387">
        <v>310.26937457931513</v>
      </c>
      <c r="Y387">
        <v>1628.742514934635</v>
      </c>
      <c r="Z387">
        <v>0</v>
      </c>
      <c r="AA387">
        <v>2272.3853070966702</v>
      </c>
      <c r="AB387">
        <v>4</v>
      </c>
      <c r="AC387" s="6">
        <v>37.593243159714262</v>
      </c>
      <c r="AD387" s="6">
        <v>56389</v>
      </c>
      <c r="AE387">
        <v>54364</v>
      </c>
      <c r="AF387">
        <v>38409</v>
      </c>
      <c r="AG387">
        <v>72344</v>
      </c>
      <c r="AH387" s="23">
        <v>59.6990356445312</v>
      </c>
      <c r="AI387" s="23">
        <v>47.1779174804687</v>
      </c>
      <c r="AJ387" s="23">
        <v>3.2544980049133301</v>
      </c>
      <c r="AK387" s="23">
        <v>48.706871032714801</v>
      </c>
      <c r="AL387" s="23">
        <v>4.7834491729736301</v>
      </c>
      <c r="AM387" s="23">
        <v>44.256576538085902</v>
      </c>
      <c r="AN387">
        <v>195.63333333327</v>
      </c>
      <c r="AO387">
        <v>41975.433333360001</v>
      </c>
      <c r="AP387">
        <v>21060.335454158299</v>
      </c>
      <c r="AQ387">
        <v>0</v>
      </c>
      <c r="AR387">
        <v>0</v>
      </c>
      <c r="AS387">
        <v>12.458038999999999</v>
      </c>
    </row>
    <row r="388" spans="1:45" x14ac:dyDescent="0.3">
      <c r="A388" t="s">
        <v>622</v>
      </c>
      <c r="B388" s="6" t="s">
        <v>183</v>
      </c>
      <c r="C388">
        <v>0</v>
      </c>
      <c r="D388">
        <v>0</v>
      </c>
      <c r="E388">
        <v>30.824426710000001</v>
      </c>
      <c r="F388" s="6"/>
      <c r="G388" s="6"/>
      <c r="H388" s="6"/>
      <c r="I388" s="6"/>
      <c r="J388" s="6"/>
      <c r="K388" s="6"/>
      <c r="L388" s="6">
        <v>11.096793678770689</v>
      </c>
      <c r="M388" s="6">
        <v>11.5458667594713</v>
      </c>
      <c r="N388" s="6"/>
      <c r="O388">
        <v>3.0573505908250809E-2</v>
      </c>
      <c r="P388">
        <v>0.2860167920589447</v>
      </c>
      <c r="Q388" t="s">
        <v>255</v>
      </c>
      <c r="R388">
        <v>1.625</v>
      </c>
      <c r="S388" s="6">
        <v>5586.0618535510093</v>
      </c>
      <c r="T388" s="6">
        <v>4187.58121050114</v>
      </c>
      <c r="U388" s="6">
        <v>2161.010793920691</v>
      </c>
      <c r="V388">
        <v>2583.5503059539201</v>
      </c>
      <c r="W388">
        <v>7192.0429197715102</v>
      </c>
      <c r="X388">
        <v>2865.9375853900879</v>
      </c>
      <c r="Y388">
        <v>4199.0458777595677</v>
      </c>
      <c r="Z388">
        <v>262.46489974351601</v>
      </c>
      <c r="AA388">
        <v>3039.1686535132799</v>
      </c>
      <c r="AB388">
        <v>5</v>
      </c>
      <c r="AC388" s="6">
        <v>261.71103939865873</v>
      </c>
      <c r="AD388" s="6">
        <v>171767</v>
      </c>
      <c r="AE388">
        <v>249231</v>
      </c>
      <c r="AF388">
        <v>159176</v>
      </c>
      <c r="AG388">
        <v>261822</v>
      </c>
      <c r="AH388" s="23">
        <v>1140.47607421875</v>
      </c>
      <c r="AI388" s="23">
        <v>279.24197387695301</v>
      </c>
      <c r="AJ388" s="23">
        <v>242.059326171875</v>
      </c>
      <c r="AK388" s="23">
        <v>336.29278564453102</v>
      </c>
      <c r="AL388" s="23">
        <v>299.110107421875</v>
      </c>
      <c r="AM388" s="23">
        <v>37.224494934082003</v>
      </c>
      <c r="AN388">
        <v>36.5</v>
      </c>
      <c r="AO388">
        <v>7956.3</v>
      </c>
      <c r="AP388">
        <v>4444.5757338200001</v>
      </c>
      <c r="AQ388">
        <v>0</v>
      </c>
      <c r="AR388">
        <v>0</v>
      </c>
      <c r="AS388">
        <v>17.201972000000001</v>
      </c>
    </row>
    <row r="389" spans="1:45" x14ac:dyDescent="0.3">
      <c r="A389" t="s">
        <v>623</v>
      </c>
      <c r="B389" s="6" t="s">
        <v>183</v>
      </c>
      <c r="C389">
        <v>0</v>
      </c>
      <c r="D389">
        <v>0</v>
      </c>
      <c r="E389">
        <v>27.78256034</v>
      </c>
      <c r="F389" s="6"/>
      <c r="G389" s="6"/>
      <c r="H389" s="6"/>
      <c r="I389" s="6"/>
      <c r="J389" s="6"/>
      <c r="K389" s="6"/>
      <c r="L389" s="6">
        <v>10.001725102742199</v>
      </c>
      <c r="M389" s="6">
        <v>10.0435108316449</v>
      </c>
      <c r="N389" s="6"/>
      <c r="O389">
        <v>3.0573505908250809E-2</v>
      </c>
      <c r="P389">
        <v>0.2860167920589447</v>
      </c>
      <c r="Q389" t="s">
        <v>255</v>
      </c>
      <c r="R389">
        <v>1.625</v>
      </c>
      <c r="S389" s="6">
        <v>5587.2222797142049</v>
      </c>
      <c r="T389" s="6">
        <v>4202.4985765858191</v>
      </c>
      <c r="U389" s="6">
        <v>2161.8227626934131</v>
      </c>
      <c r="V389">
        <v>2586.4968738216262</v>
      </c>
      <c r="W389">
        <v>7191.1087094654358</v>
      </c>
      <c r="X389">
        <v>2863.6589744027592</v>
      </c>
      <c r="Y389">
        <v>4194.3480277132576</v>
      </c>
      <c r="Z389">
        <v>256.35203525640497</v>
      </c>
      <c r="AA389">
        <v>3028.1551303706301</v>
      </c>
      <c r="AB389">
        <v>5</v>
      </c>
      <c r="AC389" s="6">
        <v>268.30329184921982</v>
      </c>
      <c r="AD389" s="6">
        <v>171767</v>
      </c>
      <c r="AE389">
        <v>249231</v>
      </c>
      <c r="AF389">
        <v>159176</v>
      </c>
      <c r="AG389">
        <v>261822</v>
      </c>
      <c r="AH389" s="23">
        <v>1140.47607421875</v>
      </c>
      <c r="AI389" s="23">
        <v>279.24197387695301</v>
      </c>
      <c r="AJ389" s="23">
        <v>242.059326171875</v>
      </c>
      <c r="AK389" s="23">
        <v>336.29278564453102</v>
      </c>
      <c r="AL389" s="23">
        <v>299.110107421875</v>
      </c>
      <c r="AM389" s="23">
        <v>37.224494934082003</v>
      </c>
      <c r="AN389">
        <v>36.5</v>
      </c>
      <c r="AO389">
        <v>7956.3</v>
      </c>
      <c r="AP389">
        <v>4444.5757338200001</v>
      </c>
      <c r="AQ389">
        <v>0</v>
      </c>
      <c r="AR389">
        <v>0</v>
      </c>
      <c r="AS389">
        <v>17.201972000000001</v>
      </c>
    </row>
    <row r="390" spans="1:45" x14ac:dyDescent="0.3">
      <c r="A390" t="s">
        <v>624</v>
      </c>
      <c r="B390" s="6" t="s">
        <v>183</v>
      </c>
      <c r="C390">
        <v>0</v>
      </c>
      <c r="D390">
        <v>0</v>
      </c>
      <c r="E390">
        <v>67.847944499999997</v>
      </c>
      <c r="F390" s="6"/>
      <c r="G390" s="6"/>
      <c r="H390" s="6"/>
      <c r="I390" s="6"/>
      <c r="J390" s="6"/>
      <c r="K390" s="6"/>
      <c r="L390" s="6">
        <v>24.425255471742709</v>
      </c>
      <c r="M390" s="6">
        <v>33.277353549274402</v>
      </c>
      <c r="N390" s="6"/>
      <c r="O390">
        <v>2.823667228221893E-2</v>
      </c>
      <c r="P390">
        <v>0.27370214462280268</v>
      </c>
      <c r="Q390" t="s">
        <v>255</v>
      </c>
      <c r="R390">
        <v>1.625</v>
      </c>
      <c r="S390" s="6">
        <v>5382.8090957922795</v>
      </c>
      <c r="T390" s="6">
        <v>3082.5109143578038</v>
      </c>
      <c r="U390" s="6">
        <v>2245.952025035675</v>
      </c>
      <c r="V390">
        <v>2509.5025323567788</v>
      </c>
      <c r="W390">
        <v>7202.3814670490447</v>
      </c>
      <c r="X390">
        <v>3097.046304236987</v>
      </c>
      <c r="Y390">
        <v>4539.6714844246999</v>
      </c>
      <c r="Z390">
        <v>578.23784434610695</v>
      </c>
      <c r="AA390">
        <v>3844.20652353472</v>
      </c>
      <c r="AB390">
        <v>5</v>
      </c>
      <c r="AC390" s="6">
        <v>267.13486973127499</v>
      </c>
      <c r="AD390" s="6">
        <v>169582</v>
      </c>
      <c r="AE390">
        <v>248735</v>
      </c>
      <c r="AF390">
        <v>157248</v>
      </c>
      <c r="AG390">
        <v>261069</v>
      </c>
      <c r="AH390" s="23">
        <v>495.51690673828102</v>
      </c>
      <c r="AI390" s="23">
        <v>482.51022338867102</v>
      </c>
      <c r="AJ390" s="23">
        <v>444.94888305664</v>
      </c>
      <c r="AK390" s="23">
        <v>665.89007568359295</v>
      </c>
      <c r="AL390" s="23">
        <v>628.32873535156205</v>
      </c>
      <c r="AM390" s="23">
        <v>37.562263488769503</v>
      </c>
      <c r="AN390">
        <v>36.5</v>
      </c>
      <c r="AO390">
        <v>7956.3</v>
      </c>
      <c r="AP390">
        <v>4444.5757338200001</v>
      </c>
      <c r="AQ390">
        <v>0</v>
      </c>
      <c r="AR390">
        <v>0</v>
      </c>
      <c r="AS390">
        <v>17.201972000000001</v>
      </c>
    </row>
    <row r="391" spans="1:45" x14ac:dyDescent="0.3">
      <c r="A391" t="s">
        <v>625</v>
      </c>
      <c r="B391" s="6" t="s">
        <v>183</v>
      </c>
      <c r="C391">
        <v>0</v>
      </c>
      <c r="D391">
        <v>0</v>
      </c>
      <c r="E391">
        <v>69.892960290000005</v>
      </c>
      <c r="F391" s="6"/>
      <c r="G391" s="6"/>
      <c r="H391" s="6"/>
      <c r="I391" s="6"/>
      <c r="J391" s="6"/>
      <c r="K391" s="6"/>
      <c r="L391" s="6">
        <v>25.161462429994721</v>
      </c>
      <c r="M391" s="6">
        <v>34.629990303929802</v>
      </c>
      <c r="N391" s="6"/>
      <c r="O391">
        <v>2.4594351649284359E-2</v>
      </c>
      <c r="P391">
        <v>0.26358640193939209</v>
      </c>
      <c r="Q391" t="s">
        <v>304</v>
      </c>
      <c r="R391">
        <v>1.625</v>
      </c>
      <c r="S391" s="6">
        <v>4875.9356036774061</v>
      </c>
      <c r="T391" s="6">
        <v>2023.9133360157921</v>
      </c>
      <c r="U391" s="6">
        <v>1966.2092381509749</v>
      </c>
      <c r="V391">
        <v>2077.0095070814209</v>
      </c>
      <c r="W391">
        <v>7723.218027209</v>
      </c>
      <c r="X391">
        <v>3923.99268976247</v>
      </c>
      <c r="Y391">
        <v>5374.3277167336701</v>
      </c>
      <c r="Z391">
        <v>1228.3262031562999</v>
      </c>
      <c r="AA391">
        <v>4920.7038085071999</v>
      </c>
      <c r="AB391">
        <v>5</v>
      </c>
      <c r="AC391" s="6">
        <v>577.124572157957</v>
      </c>
      <c r="AD391" s="6">
        <v>175554</v>
      </c>
      <c r="AE391">
        <v>261412</v>
      </c>
      <c r="AF391">
        <v>163805</v>
      </c>
      <c r="AG391">
        <v>273161</v>
      </c>
      <c r="AH391" s="23">
        <v>1265.65209960937</v>
      </c>
      <c r="AI391" s="23">
        <v>543.26849365234295</v>
      </c>
      <c r="AJ391" s="23">
        <v>505.46841430664</v>
      </c>
      <c r="AK391" s="23">
        <v>765.01806640625</v>
      </c>
      <c r="AL391" s="23">
        <v>727.21795654296795</v>
      </c>
      <c r="AM391" s="23">
        <v>37.800098419189403</v>
      </c>
      <c r="AN391">
        <v>36.5</v>
      </c>
      <c r="AO391">
        <v>7956.3</v>
      </c>
      <c r="AP391">
        <v>4444.5757338200001</v>
      </c>
      <c r="AQ391">
        <v>0</v>
      </c>
      <c r="AR391">
        <v>0</v>
      </c>
      <c r="AS391">
        <v>17.201972000000001</v>
      </c>
    </row>
    <row r="392" spans="1:45" x14ac:dyDescent="0.3">
      <c r="A392" t="s">
        <v>626</v>
      </c>
      <c r="B392" s="6" t="s">
        <v>183</v>
      </c>
      <c r="C392">
        <v>0</v>
      </c>
      <c r="D392">
        <v>0</v>
      </c>
      <c r="E392">
        <v>51.800104150000003</v>
      </c>
      <c r="F392" s="6"/>
      <c r="G392" s="6"/>
      <c r="H392" s="6"/>
      <c r="I392" s="6"/>
      <c r="J392" s="6"/>
      <c r="K392" s="6"/>
      <c r="L392" s="6">
        <v>18.648038534224028</v>
      </c>
      <c r="M392" s="6">
        <v>23.1682669423143</v>
      </c>
      <c r="N392" s="6"/>
      <c r="O392">
        <v>2.468297258019447E-2</v>
      </c>
      <c r="P392">
        <v>0.25636303424835211</v>
      </c>
      <c r="Q392" t="s">
        <v>304</v>
      </c>
      <c r="R392">
        <v>1.625</v>
      </c>
      <c r="S392" s="6">
        <v>4008.6168986258908</v>
      </c>
      <c r="T392" s="6">
        <v>2019.6617036647431</v>
      </c>
      <c r="U392" s="6">
        <v>1126.295604496707</v>
      </c>
      <c r="V392">
        <v>1195.169550792049</v>
      </c>
      <c r="W392">
        <v>8630.1123159455165</v>
      </c>
      <c r="X392">
        <v>4805.9634047925028</v>
      </c>
      <c r="Y392">
        <v>6258.7537306875129</v>
      </c>
      <c r="Z392">
        <v>2138.9634860422998</v>
      </c>
      <c r="AA392">
        <v>5662.8333709444296</v>
      </c>
      <c r="AB392">
        <v>6</v>
      </c>
      <c r="AC392" s="6">
        <v>2306.3566575507598</v>
      </c>
      <c r="AD392" s="6">
        <v>188519</v>
      </c>
      <c r="AE392">
        <v>283385</v>
      </c>
      <c r="AF392">
        <v>177599</v>
      </c>
      <c r="AG392">
        <v>294305</v>
      </c>
      <c r="AH392" s="23">
        <v>2616.92163085937</v>
      </c>
      <c r="AI392" s="23">
        <v>1043.3232421875</v>
      </c>
      <c r="AJ392" s="23">
        <v>996.52728271484295</v>
      </c>
      <c r="AK392" s="23">
        <v>1557.64379882812</v>
      </c>
      <c r="AL392" s="23">
        <v>1510.84777832031</v>
      </c>
      <c r="AM392" s="23">
        <v>46.795970916747997</v>
      </c>
      <c r="AN392">
        <v>36.5</v>
      </c>
      <c r="AO392">
        <v>7956.3</v>
      </c>
      <c r="AP392">
        <v>4444.5757338200001</v>
      </c>
      <c r="AQ392">
        <v>0</v>
      </c>
      <c r="AR392">
        <v>0</v>
      </c>
      <c r="AS392">
        <v>17.201972000000001</v>
      </c>
    </row>
    <row r="393" spans="1:45" x14ac:dyDescent="0.3">
      <c r="A393" t="s">
        <v>627</v>
      </c>
      <c r="B393" s="6" t="s">
        <v>183</v>
      </c>
      <c r="C393">
        <v>0</v>
      </c>
      <c r="D393">
        <v>0</v>
      </c>
      <c r="E393">
        <v>519.97234570000001</v>
      </c>
      <c r="F393" s="6"/>
      <c r="G393" s="6"/>
      <c r="H393" s="6"/>
      <c r="I393" s="6"/>
      <c r="J393" s="6"/>
      <c r="K393" s="6"/>
      <c r="L393" s="6">
        <v>187.19005044255411</v>
      </c>
      <c r="M393" s="6">
        <v>511.45428475396699</v>
      </c>
      <c r="N393" s="6"/>
      <c r="O393">
        <v>2.0386341959238049E-2</v>
      </c>
      <c r="P393">
        <v>0.24943102896213529</v>
      </c>
      <c r="Q393" t="s">
        <v>220</v>
      </c>
      <c r="R393">
        <v>2.875</v>
      </c>
      <c r="S393" s="6">
        <v>4479.7075067481564</v>
      </c>
      <c r="T393" s="6">
        <v>248.12602274809839</v>
      </c>
      <c r="U393" s="6">
        <v>1937.469436532688</v>
      </c>
      <c r="V393">
        <v>1760.4494491839789</v>
      </c>
      <c r="W393">
        <v>8554.7294691417719</v>
      </c>
      <c r="X393">
        <v>5433.6579148757719</v>
      </c>
      <c r="Y393">
        <v>6813.1305797928981</v>
      </c>
      <c r="Z393">
        <v>1975.0884796965699</v>
      </c>
      <c r="AA393">
        <v>6762.6411920484497</v>
      </c>
      <c r="AB393">
        <v>6</v>
      </c>
      <c r="AC393" s="6">
        <v>404.78025829165222</v>
      </c>
      <c r="AD393" s="6">
        <v>178486</v>
      </c>
      <c r="AE393">
        <v>267129</v>
      </c>
      <c r="AF393">
        <v>167290</v>
      </c>
      <c r="AG393">
        <v>278325</v>
      </c>
      <c r="AH393" s="23">
        <v>1522.85998535156</v>
      </c>
      <c r="AI393" s="23">
        <v>525.023681640625</v>
      </c>
      <c r="AJ393" s="23">
        <v>488.943756103515</v>
      </c>
      <c r="AK393" s="23">
        <v>750.29772949218705</v>
      </c>
      <c r="AL393" s="23">
        <v>714.21783447265602</v>
      </c>
      <c r="AM393" s="23">
        <v>36.079929351806598</v>
      </c>
      <c r="AN393">
        <v>48.533333333229997</v>
      </c>
      <c r="AO393">
        <v>10311.466666667</v>
      </c>
      <c r="AP393">
        <v>5189.507052295</v>
      </c>
      <c r="AQ393">
        <v>0</v>
      </c>
      <c r="AR393">
        <v>0</v>
      </c>
      <c r="AS393">
        <v>12.528057</v>
      </c>
    </row>
    <row r="394" spans="1:45" x14ac:dyDescent="0.3">
      <c r="A394" t="s">
        <v>628</v>
      </c>
      <c r="B394" s="6" t="s">
        <v>183</v>
      </c>
      <c r="C394">
        <v>0</v>
      </c>
      <c r="D394">
        <v>0</v>
      </c>
      <c r="E394">
        <v>101.4790771</v>
      </c>
      <c r="F394" s="6"/>
      <c r="G394" s="6"/>
      <c r="H394" s="6"/>
      <c r="I394" s="6"/>
      <c r="J394" s="6"/>
      <c r="K394" s="6"/>
      <c r="L394" s="6">
        <v>36.532469131741671</v>
      </c>
      <c r="M394" s="6">
        <v>57.112541893046902</v>
      </c>
      <c r="N394" s="6"/>
      <c r="O394">
        <v>2.084971405565739E-2</v>
      </c>
      <c r="P394">
        <v>0.24258579313755041</v>
      </c>
      <c r="Q394" t="s">
        <v>629</v>
      </c>
      <c r="R394">
        <v>2.875</v>
      </c>
      <c r="S394" s="6">
        <v>3653.757686807483</v>
      </c>
      <c r="T394" s="6">
        <v>1252.6916032904981</v>
      </c>
      <c r="U394" s="6">
        <v>884.40377889022557</v>
      </c>
      <c r="V394">
        <v>770.46533630964939</v>
      </c>
      <c r="W394">
        <v>9323.8711204763022</v>
      </c>
      <c r="X394">
        <v>5830.7337074356801</v>
      </c>
      <c r="Y394">
        <v>7266.1563254154307</v>
      </c>
      <c r="Z394">
        <v>2827.85228834902</v>
      </c>
      <c r="AA394">
        <v>6885.9919285583101</v>
      </c>
      <c r="AB394">
        <v>6</v>
      </c>
      <c r="AC394" s="6">
        <v>3029.5133247577501</v>
      </c>
      <c r="AD394" s="6">
        <v>189407</v>
      </c>
      <c r="AE394">
        <v>287076</v>
      </c>
      <c r="AF394">
        <v>178923</v>
      </c>
      <c r="AG394">
        <v>297560</v>
      </c>
      <c r="AH394" s="23">
        <v>2889.11450195312</v>
      </c>
      <c r="AI394" s="23">
        <v>1253.88452148437</v>
      </c>
      <c r="AJ394" s="23">
        <v>1201.74279785156</v>
      </c>
      <c r="AK394" s="23">
        <v>1894.79528808593</v>
      </c>
      <c r="AL394" s="23">
        <v>1842.65356445312</v>
      </c>
      <c r="AM394" s="23">
        <v>52.141735076904297</v>
      </c>
      <c r="AN394">
        <v>36.5</v>
      </c>
      <c r="AO394">
        <v>7956.3</v>
      </c>
      <c r="AP394">
        <v>4444.5757338200001</v>
      </c>
      <c r="AQ394">
        <v>0</v>
      </c>
      <c r="AR394">
        <v>0</v>
      </c>
      <c r="AS394">
        <v>12.528057</v>
      </c>
    </row>
    <row r="395" spans="1:45" x14ac:dyDescent="0.3">
      <c r="A395" t="s">
        <v>630</v>
      </c>
      <c r="B395" s="6" t="s">
        <v>183</v>
      </c>
      <c r="C395">
        <v>0</v>
      </c>
      <c r="D395">
        <v>0</v>
      </c>
      <c r="E395">
        <v>76.727979790000006</v>
      </c>
      <c r="F395" s="6"/>
      <c r="G395" s="6"/>
      <c r="H395" s="6"/>
      <c r="I395" s="6"/>
      <c r="J395" s="6"/>
      <c r="K395" s="6"/>
      <c r="L395" s="6">
        <v>27.622067163242029</v>
      </c>
      <c r="M395" s="6">
        <v>39.248083336444601</v>
      </c>
      <c r="N395" s="6"/>
      <c r="O395">
        <v>2.2675676271319389E-2</v>
      </c>
      <c r="P395">
        <v>0.23795236647129059</v>
      </c>
      <c r="Q395" t="s">
        <v>238</v>
      </c>
      <c r="R395">
        <v>4.625</v>
      </c>
      <c r="S395" s="6">
        <v>3287.8974787759062</v>
      </c>
      <c r="T395" s="6">
        <v>888.45323761302075</v>
      </c>
      <c r="U395" s="6">
        <v>770.09602132818566</v>
      </c>
      <c r="V395">
        <v>566.47385669685582</v>
      </c>
      <c r="W395">
        <v>9707.3525616871684</v>
      </c>
      <c r="X395">
        <v>6369.4659579069285</v>
      </c>
      <c r="Y395">
        <v>7790.7322938447314</v>
      </c>
      <c r="Z395">
        <v>3161.62355304845</v>
      </c>
      <c r="AA395">
        <v>7495.1272433247696</v>
      </c>
      <c r="AB395">
        <v>6</v>
      </c>
      <c r="AC395" s="6">
        <v>4394.2805140534629</v>
      </c>
      <c r="AD395" s="6">
        <v>185534</v>
      </c>
      <c r="AE395">
        <v>281049</v>
      </c>
      <c r="AF395">
        <v>175578</v>
      </c>
      <c r="AG395">
        <v>291005</v>
      </c>
      <c r="AH395" s="23">
        <v>4278.92138671875</v>
      </c>
      <c r="AI395" s="23">
        <v>1253.43688964843</v>
      </c>
      <c r="AJ395" s="23">
        <v>1199.55773925781</v>
      </c>
      <c r="AK395" s="23">
        <v>1919.05151367187</v>
      </c>
      <c r="AL395" s="23">
        <v>1865.17236328125</v>
      </c>
      <c r="AM395" s="23">
        <v>53.879177093505803</v>
      </c>
      <c r="AN395">
        <v>48.533333333229997</v>
      </c>
      <c r="AO395">
        <v>10311.466666667</v>
      </c>
      <c r="AP395">
        <v>5189.507052295</v>
      </c>
      <c r="AQ395">
        <v>0</v>
      </c>
      <c r="AR395">
        <v>0</v>
      </c>
      <c r="AS395">
        <v>12.528057</v>
      </c>
    </row>
    <row r="396" spans="1:45" x14ac:dyDescent="0.3">
      <c r="A396" t="s">
        <v>631</v>
      </c>
      <c r="B396" s="6" t="s">
        <v>183</v>
      </c>
      <c r="C396">
        <v>0</v>
      </c>
      <c r="D396">
        <v>0</v>
      </c>
      <c r="E396">
        <v>82.418506750000006</v>
      </c>
      <c r="F396" s="6"/>
      <c r="G396" s="6"/>
      <c r="H396" s="6"/>
      <c r="I396" s="6"/>
      <c r="J396" s="6"/>
      <c r="K396" s="6"/>
      <c r="L396" s="6">
        <v>29.67066497478039</v>
      </c>
      <c r="M396" s="6">
        <v>43.202268500418597</v>
      </c>
      <c r="N396" s="6"/>
      <c r="O396">
        <v>2.5470053777098659E-2</v>
      </c>
      <c r="P396">
        <v>0.23848079144954679</v>
      </c>
      <c r="Q396" t="s">
        <v>251</v>
      </c>
      <c r="R396">
        <v>2.875</v>
      </c>
      <c r="S396" s="6">
        <v>4057.7551074096691</v>
      </c>
      <c r="T396" s="6">
        <v>0</v>
      </c>
      <c r="U396" s="6">
        <v>1709.509190454417</v>
      </c>
      <c r="V396">
        <v>1402.1807149286431</v>
      </c>
      <c r="W396">
        <v>9239.5988969381833</v>
      </c>
      <c r="X396">
        <v>6334.2704171323057</v>
      </c>
      <c r="Y396">
        <v>7687.5504258274796</v>
      </c>
      <c r="Z396">
        <v>2519.41685240584</v>
      </c>
      <c r="AA396">
        <v>7709.8405603042502</v>
      </c>
      <c r="AB396">
        <v>6</v>
      </c>
      <c r="AC396" s="6">
        <v>997.87150293571221</v>
      </c>
      <c r="AD396" s="6">
        <v>179419</v>
      </c>
      <c r="AE396">
        <v>270259</v>
      </c>
      <c r="AF396">
        <v>168763</v>
      </c>
      <c r="AG396">
        <v>280915</v>
      </c>
      <c r="AH396" s="23">
        <v>3212.64916992187</v>
      </c>
      <c r="AI396" s="23">
        <v>786.14215087890602</v>
      </c>
      <c r="AJ396" s="23">
        <v>742.797119140625</v>
      </c>
      <c r="AK396" s="23">
        <v>1198.48889160156</v>
      </c>
      <c r="AL396" s="23">
        <v>1155.14392089843</v>
      </c>
      <c r="AM396" s="23">
        <v>43.344982147216797</v>
      </c>
      <c r="AN396">
        <v>48.533333333229997</v>
      </c>
      <c r="AO396">
        <v>10311.466666667</v>
      </c>
      <c r="AP396">
        <v>5189.507052295</v>
      </c>
      <c r="AQ396">
        <v>0</v>
      </c>
      <c r="AR396">
        <v>0</v>
      </c>
      <c r="AS396">
        <v>12.528057</v>
      </c>
    </row>
    <row r="397" spans="1:45" x14ac:dyDescent="0.3">
      <c r="A397" t="s">
        <v>632</v>
      </c>
      <c r="B397" s="6" t="s">
        <v>183</v>
      </c>
      <c r="C397">
        <v>0</v>
      </c>
      <c r="D397">
        <v>0</v>
      </c>
      <c r="E397">
        <v>1016.549236</v>
      </c>
      <c r="F397" s="6"/>
      <c r="G397" s="6"/>
      <c r="H397" s="6"/>
      <c r="I397" s="6"/>
      <c r="J397" s="6"/>
      <c r="K397" s="6"/>
      <c r="L397" s="6">
        <v>365.95771632950749</v>
      </c>
      <c r="M397" s="6">
        <v>1257.30398140595</v>
      </c>
      <c r="N397" s="6"/>
      <c r="O397">
        <v>2.2510964423418049E-2</v>
      </c>
      <c r="P397">
        <v>0.23740290105342859</v>
      </c>
      <c r="Q397" t="s">
        <v>251</v>
      </c>
      <c r="R397">
        <v>2.875</v>
      </c>
      <c r="S397" s="6">
        <v>3995.6945484167809</v>
      </c>
      <c r="T397" s="6">
        <v>0</v>
      </c>
      <c r="U397" s="6">
        <v>1652.7253162262391</v>
      </c>
      <c r="V397">
        <v>1338.55993791473</v>
      </c>
      <c r="W397">
        <v>9315.6801773367788</v>
      </c>
      <c r="X397">
        <v>6408.1396290241564</v>
      </c>
      <c r="Y397">
        <v>7747.2365583310257</v>
      </c>
      <c r="Z397">
        <v>2590.9830681154499</v>
      </c>
      <c r="AA397">
        <v>7777.9577241980696</v>
      </c>
      <c r="AB397">
        <v>6</v>
      </c>
      <c r="AC397" s="6">
        <v>1152.4681984820629</v>
      </c>
      <c r="AD397" s="6">
        <v>180918</v>
      </c>
      <c r="AE397">
        <v>272703</v>
      </c>
      <c r="AF397">
        <v>170294</v>
      </c>
      <c r="AG397">
        <v>283327</v>
      </c>
      <c r="AH397" s="23">
        <v>3212.64916992187</v>
      </c>
      <c r="AI397" s="23">
        <v>786.14215087890602</v>
      </c>
      <c r="AJ397" s="23">
        <v>742.797119140625</v>
      </c>
      <c r="AK397" s="23">
        <v>1198.48889160156</v>
      </c>
      <c r="AL397" s="23">
        <v>1155.14392089843</v>
      </c>
      <c r="AM397" s="23">
        <v>43.344982147216797</v>
      </c>
      <c r="AN397">
        <v>48.533333333229997</v>
      </c>
      <c r="AO397">
        <v>10311.466666667</v>
      </c>
      <c r="AP397">
        <v>5189.507052295</v>
      </c>
      <c r="AQ397">
        <v>0</v>
      </c>
      <c r="AR397">
        <v>0</v>
      </c>
      <c r="AS397">
        <v>12.528057</v>
      </c>
    </row>
    <row r="398" spans="1:45" x14ac:dyDescent="0.3">
      <c r="A398" t="s">
        <v>633</v>
      </c>
      <c r="B398" s="6" t="s">
        <v>183</v>
      </c>
      <c r="C398">
        <v>0</v>
      </c>
      <c r="D398">
        <v>0</v>
      </c>
      <c r="E398">
        <v>957.30577830000004</v>
      </c>
      <c r="F398" s="6"/>
      <c r="G398" s="6"/>
      <c r="H398" s="6"/>
      <c r="I398" s="6"/>
      <c r="J398" s="6"/>
      <c r="K398" s="6"/>
      <c r="L398" s="6">
        <v>344.63008402168748</v>
      </c>
      <c r="M398" s="6">
        <v>1159.98349537693</v>
      </c>
      <c r="N398" s="6"/>
      <c r="O398">
        <v>2.2510964423418049E-2</v>
      </c>
      <c r="P398">
        <v>0.23847587406635279</v>
      </c>
      <c r="Q398" t="s">
        <v>251</v>
      </c>
      <c r="R398">
        <v>2.875</v>
      </c>
      <c r="S398" s="6">
        <v>3927.2480383147708</v>
      </c>
      <c r="T398" s="6">
        <v>0</v>
      </c>
      <c r="U398" s="6">
        <v>1587.0109808108041</v>
      </c>
      <c r="V398">
        <v>1269.126218038348</v>
      </c>
      <c r="W398">
        <v>9387.2755648526854</v>
      </c>
      <c r="X398">
        <v>6468.8979863610066</v>
      </c>
      <c r="Y398">
        <v>7790.5951598763722</v>
      </c>
      <c r="Z398">
        <v>2663.3279604437698</v>
      </c>
      <c r="AA398">
        <v>7829.5882293132199</v>
      </c>
      <c r="AB398">
        <v>6</v>
      </c>
      <c r="AC398" s="6">
        <v>1329.2669076599241</v>
      </c>
      <c r="AD398" s="6">
        <v>180764</v>
      </c>
      <c r="AE398">
        <v>272684</v>
      </c>
      <c r="AF398">
        <v>170280</v>
      </c>
      <c r="AG398">
        <v>283168</v>
      </c>
      <c r="AH398" s="23">
        <v>3212.64916992187</v>
      </c>
      <c r="AI398" s="23">
        <v>786.14215087890602</v>
      </c>
      <c r="AJ398" s="23">
        <v>742.797119140625</v>
      </c>
      <c r="AK398" s="23">
        <v>1198.48889160156</v>
      </c>
      <c r="AL398" s="23">
        <v>1155.14392089843</v>
      </c>
      <c r="AM398" s="23">
        <v>43.344982147216797</v>
      </c>
      <c r="AN398">
        <v>48.533333333229997</v>
      </c>
      <c r="AO398">
        <v>10311.466666667</v>
      </c>
      <c r="AP398">
        <v>5189.507052295</v>
      </c>
      <c r="AQ398">
        <v>0</v>
      </c>
      <c r="AR398">
        <v>0</v>
      </c>
      <c r="AS398">
        <v>12.528057</v>
      </c>
    </row>
    <row r="399" spans="1:45" x14ac:dyDescent="0.3">
      <c r="A399" t="s">
        <v>634</v>
      </c>
      <c r="B399" s="6" t="s">
        <v>183</v>
      </c>
      <c r="C399">
        <v>0</v>
      </c>
      <c r="D399">
        <v>0</v>
      </c>
      <c r="E399">
        <v>787.02454169999999</v>
      </c>
      <c r="F399" s="6"/>
      <c r="G399" s="6"/>
      <c r="H399" s="6"/>
      <c r="I399" s="6"/>
      <c r="J399" s="6"/>
      <c r="K399" s="6"/>
      <c r="L399" s="6">
        <v>283.32883535608647</v>
      </c>
      <c r="M399" s="6">
        <v>891.91522040659095</v>
      </c>
      <c r="N399" s="6"/>
      <c r="O399">
        <v>2.5470053777098659E-2</v>
      </c>
      <c r="P399">
        <v>0.23740290105342859</v>
      </c>
      <c r="Q399" t="s">
        <v>251</v>
      </c>
      <c r="R399">
        <v>2.875</v>
      </c>
      <c r="S399" s="6">
        <v>4050.6850464333338</v>
      </c>
      <c r="T399" s="6">
        <v>0</v>
      </c>
      <c r="U399" s="6">
        <v>1707.3892700299809</v>
      </c>
      <c r="V399">
        <v>1393.5186052092879</v>
      </c>
      <c r="W399">
        <v>9267.1591902941873</v>
      </c>
      <c r="X399">
        <v>6374.4658505485368</v>
      </c>
      <c r="Y399">
        <v>7702.1038015396034</v>
      </c>
      <c r="Z399">
        <v>2537.7980712282501</v>
      </c>
      <c r="AA399">
        <v>7753.6379645962797</v>
      </c>
      <c r="AB399">
        <v>6</v>
      </c>
      <c r="AC399" s="6">
        <v>1012.285210191535</v>
      </c>
      <c r="AD399" s="6">
        <v>181009</v>
      </c>
      <c r="AE399">
        <v>272712</v>
      </c>
      <c r="AF399">
        <v>170295</v>
      </c>
      <c r="AG399">
        <v>283426</v>
      </c>
      <c r="AH399" s="23">
        <v>3212.64916992187</v>
      </c>
      <c r="AI399" s="23">
        <v>786.14215087890602</v>
      </c>
      <c r="AJ399" s="23">
        <v>742.797119140625</v>
      </c>
      <c r="AK399" s="23">
        <v>1198.48889160156</v>
      </c>
      <c r="AL399" s="23">
        <v>1155.14392089843</v>
      </c>
      <c r="AM399" s="23">
        <v>43.344982147216797</v>
      </c>
      <c r="AN399">
        <v>48.533333333229997</v>
      </c>
      <c r="AO399">
        <v>10311.466666667</v>
      </c>
      <c r="AP399">
        <v>5189.507052295</v>
      </c>
      <c r="AQ399">
        <v>0</v>
      </c>
      <c r="AR399">
        <v>0</v>
      </c>
      <c r="AS399">
        <v>12.528057</v>
      </c>
    </row>
    <row r="400" spans="1:45" x14ac:dyDescent="0.3">
      <c r="A400" t="s">
        <v>635</v>
      </c>
      <c r="B400" s="6" t="s">
        <v>183</v>
      </c>
      <c r="C400">
        <v>0</v>
      </c>
      <c r="D400">
        <v>0</v>
      </c>
      <c r="E400">
        <v>787.33157689999996</v>
      </c>
      <c r="F400" s="6"/>
      <c r="G400" s="6"/>
      <c r="H400" s="6"/>
      <c r="I400" s="6"/>
      <c r="J400" s="6"/>
      <c r="K400" s="6"/>
      <c r="L400" s="6">
        <v>283.43937066667007</v>
      </c>
      <c r="M400" s="6">
        <v>892.382114304933</v>
      </c>
      <c r="N400" s="6"/>
      <c r="O400">
        <v>2.2510964423418049E-2</v>
      </c>
      <c r="P400">
        <v>0.23740290105342859</v>
      </c>
      <c r="Q400" t="s">
        <v>251</v>
      </c>
      <c r="R400">
        <v>2.875</v>
      </c>
      <c r="S400" s="6">
        <v>4014.3238180559601</v>
      </c>
      <c r="T400" s="6">
        <v>0</v>
      </c>
      <c r="U400" s="6">
        <v>1679.187530634357</v>
      </c>
      <c r="V400">
        <v>1352.723243724432</v>
      </c>
      <c r="W400">
        <v>9341.4148557409771</v>
      </c>
      <c r="X400">
        <v>6465.9726640016606</v>
      </c>
      <c r="Y400">
        <v>7684.2192627432923</v>
      </c>
      <c r="Z400">
        <v>2596.3250308983802</v>
      </c>
      <c r="AA400">
        <v>7847.7795494626798</v>
      </c>
      <c r="AB400">
        <v>6</v>
      </c>
      <c r="AC400" s="6">
        <v>1079.7990648125131</v>
      </c>
      <c r="AD400" s="6">
        <v>178908</v>
      </c>
      <c r="AE400">
        <v>269572</v>
      </c>
      <c r="AF400">
        <v>168411</v>
      </c>
      <c r="AG400">
        <v>280069</v>
      </c>
      <c r="AH400" s="23">
        <v>3212.64916992187</v>
      </c>
      <c r="AI400" s="23">
        <v>545.67248535156205</v>
      </c>
      <c r="AJ400" s="23">
        <v>509.495361328125</v>
      </c>
      <c r="AK400" s="23">
        <v>831.67254638671795</v>
      </c>
      <c r="AL400" s="23">
        <v>795.49542236328102</v>
      </c>
      <c r="AM400" s="23">
        <v>36.1771240234375</v>
      </c>
      <c r="AN400">
        <v>48.533333333229997</v>
      </c>
      <c r="AO400">
        <v>10311.466666667</v>
      </c>
      <c r="AP400">
        <v>5189.507052295</v>
      </c>
      <c r="AQ400">
        <v>0</v>
      </c>
      <c r="AR400">
        <v>0</v>
      </c>
      <c r="AS400">
        <v>12.528057</v>
      </c>
    </row>
    <row r="401" spans="1:45" x14ac:dyDescent="0.3">
      <c r="A401" t="s">
        <v>636</v>
      </c>
      <c r="B401" s="6" t="s">
        <v>183</v>
      </c>
      <c r="C401">
        <v>0</v>
      </c>
      <c r="D401">
        <v>0</v>
      </c>
      <c r="E401">
        <v>233.25160159999999</v>
      </c>
      <c r="F401" s="6"/>
      <c r="G401" s="6"/>
      <c r="H401" s="6"/>
      <c r="I401" s="6"/>
      <c r="J401" s="6"/>
      <c r="K401" s="6"/>
      <c r="L401" s="6">
        <v>83.970572194308033</v>
      </c>
      <c r="M401" s="6">
        <v>174.45619153466299</v>
      </c>
      <c r="N401" s="6"/>
      <c r="O401">
        <v>2.5470053777098659E-2</v>
      </c>
      <c r="P401">
        <v>0.23848079144954679</v>
      </c>
      <c r="Q401" t="s">
        <v>251</v>
      </c>
      <c r="R401">
        <v>2.875</v>
      </c>
      <c r="S401" s="6">
        <v>4099.730112601118</v>
      </c>
      <c r="T401" s="6">
        <v>0</v>
      </c>
      <c r="U401" s="6">
        <v>1747.991599418149</v>
      </c>
      <c r="V401">
        <v>1444.859818697101</v>
      </c>
      <c r="W401">
        <v>9189.7562400371535</v>
      </c>
      <c r="X401">
        <v>6286.8516136561238</v>
      </c>
      <c r="Y401">
        <v>7639.041171655469</v>
      </c>
      <c r="Z401">
        <v>2472.0075838533298</v>
      </c>
      <c r="AA401">
        <v>7666.6396987010903</v>
      </c>
      <c r="AB401">
        <v>6</v>
      </c>
      <c r="AC401" s="6">
        <v>893.87725648333958</v>
      </c>
      <c r="AD401" s="6">
        <v>175956</v>
      </c>
      <c r="AE401">
        <v>265036</v>
      </c>
      <c r="AF401">
        <v>165473</v>
      </c>
      <c r="AG401">
        <v>275519</v>
      </c>
      <c r="AH401" s="23">
        <v>1522.85998535156</v>
      </c>
      <c r="AI401" s="23">
        <v>786.14215087890602</v>
      </c>
      <c r="AJ401" s="23">
        <v>742.797119140625</v>
      </c>
      <c r="AK401" s="23">
        <v>1198.48889160156</v>
      </c>
      <c r="AL401" s="23">
        <v>1155.14392089843</v>
      </c>
      <c r="AM401" s="23">
        <v>43.344982147216797</v>
      </c>
      <c r="AN401">
        <v>48.533333333229997</v>
      </c>
      <c r="AO401">
        <v>10311.466666667</v>
      </c>
      <c r="AP401">
        <v>5189.507052295</v>
      </c>
      <c r="AQ401">
        <v>0</v>
      </c>
      <c r="AR401">
        <v>0</v>
      </c>
      <c r="AS401">
        <v>12.528057</v>
      </c>
    </row>
    <row r="402" spans="1:45" x14ac:dyDescent="0.3">
      <c r="A402" t="s">
        <v>637</v>
      </c>
      <c r="B402" s="6" t="s">
        <v>183</v>
      </c>
      <c r="C402">
        <v>0</v>
      </c>
      <c r="D402">
        <v>0</v>
      </c>
      <c r="E402">
        <v>123.93183689999999</v>
      </c>
      <c r="F402" s="6"/>
      <c r="G402" s="6"/>
      <c r="H402" s="6"/>
      <c r="I402" s="6"/>
      <c r="J402" s="6"/>
      <c r="K402" s="6"/>
      <c r="L402" s="6">
        <v>44.61546588644385</v>
      </c>
      <c r="M402" s="6">
        <v>74.679197955396106</v>
      </c>
      <c r="N402" s="6"/>
      <c r="O402">
        <v>2.1708374843001369E-2</v>
      </c>
      <c r="P402">
        <v>0.21977831423282621</v>
      </c>
      <c r="Q402" t="s">
        <v>220</v>
      </c>
      <c r="R402">
        <v>7</v>
      </c>
      <c r="S402" s="6">
        <v>2045.811719869203</v>
      </c>
      <c r="T402" s="6">
        <v>1326.445433676794</v>
      </c>
      <c r="U402" s="6">
        <v>412.69483636927282</v>
      </c>
      <c r="V402">
        <v>663.91348476736016</v>
      </c>
      <c r="W402">
        <v>11367.09650021061</v>
      </c>
      <c r="X402">
        <v>8349.2169886376614</v>
      </c>
      <c r="Y402">
        <v>9207.0453720673795</v>
      </c>
      <c r="Z402">
        <v>4784.3613453553498</v>
      </c>
      <c r="AA402">
        <v>9485.4311762847101</v>
      </c>
      <c r="AB402">
        <v>0</v>
      </c>
      <c r="AC402" s="6">
        <v>4608.6957222796491</v>
      </c>
      <c r="AD402" s="6">
        <v>183953</v>
      </c>
      <c r="AE402">
        <v>276736</v>
      </c>
      <c r="AF402">
        <v>174828</v>
      </c>
      <c r="AG402">
        <v>285861</v>
      </c>
      <c r="AH402" s="23">
        <v>4451.01904296875</v>
      </c>
      <c r="AI402" s="23">
        <v>1757.30529785156</v>
      </c>
      <c r="AJ402" s="23">
        <v>1689.33117675781</v>
      </c>
      <c r="AK402" s="23">
        <v>2796.74560546875</v>
      </c>
      <c r="AL402" s="23">
        <v>2728.771484375</v>
      </c>
      <c r="AM402" s="23">
        <v>67.974037170410099</v>
      </c>
      <c r="AN402">
        <v>0</v>
      </c>
      <c r="AO402">
        <v>0</v>
      </c>
      <c r="AP402">
        <v>0</v>
      </c>
      <c r="AQ402">
        <v>0.16</v>
      </c>
      <c r="AR402">
        <v>0</v>
      </c>
      <c r="AS402">
        <v>0</v>
      </c>
    </row>
    <row r="403" spans="1:45" x14ac:dyDescent="0.3">
      <c r="A403" t="s">
        <v>638</v>
      </c>
      <c r="B403" s="6" t="s">
        <v>183</v>
      </c>
      <c r="C403">
        <v>0</v>
      </c>
      <c r="D403">
        <v>0</v>
      </c>
      <c r="E403">
        <v>60.322641789999999</v>
      </c>
      <c r="F403" s="6"/>
      <c r="G403" s="6"/>
      <c r="H403" s="6"/>
      <c r="I403" s="6"/>
      <c r="J403" s="6"/>
      <c r="K403" s="6"/>
      <c r="L403" s="6">
        <v>21.71615549983224</v>
      </c>
      <c r="M403" s="6">
        <v>28.421481665469599</v>
      </c>
      <c r="N403" s="6"/>
      <c r="O403">
        <v>2.031311392784119E-2</v>
      </c>
      <c r="P403">
        <v>0.22099973261356351</v>
      </c>
      <c r="Q403" t="s">
        <v>258</v>
      </c>
      <c r="R403">
        <v>5.3125</v>
      </c>
      <c r="S403" s="6">
        <v>3107.1193965966659</v>
      </c>
      <c r="T403" s="6">
        <v>150.29729994412671</v>
      </c>
      <c r="U403" s="6">
        <v>108.7094700142579</v>
      </c>
      <c r="V403">
        <v>292.86209857548511</v>
      </c>
      <c r="W403">
        <v>9890.5838806379998</v>
      </c>
      <c r="X403">
        <v>7921.802833656945</v>
      </c>
      <c r="Y403">
        <v>7774.1697942261753</v>
      </c>
      <c r="Z403">
        <v>4017.1669060576601</v>
      </c>
      <c r="AA403">
        <v>9895.3145846344996</v>
      </c>
      <c r="AB403">
        <v>0</v>
      </c>
      <c r="AC403" s="6">
        <v>3579.270606777422</v>
      </c>
      <c r="AD403" s="6">
        <v>165041</v>
      </c>
      <c r="AE403">
        <v>246354</v>
      </c>
      <c r="AF403">
        <v>156055</v>
      </c>
      <c r="AG403">
        <v>255340</v>
      </c>
      <c r="AH403" s="23">
        <v>4673.44140625</v>
      </c>
      <c r="AI403" s="23">
        <v>1441.51489257812</v>
      </c>
      <c r="AJ403" s="23">
        <v>1374.82458496093</v>
      </c>
      <c r="AK403" s="23">
        <v>2283.9423828125</v>
      </c>
      <c r="AL403" s="23">
        <v>2217.251953125</v>
      </c>
      <c r="AM403" s="23">
        <v>66.690284729003906</v>
      </c>
      <c r="AN403">
        <v>0</v>
      </c>
      <c r="AO403">
        <v>0</v>
      </c>
      <c r="AP403">
        <v>0</v>
      </c>
      <c r="AQ403">
        <v>0.16</v>
      </c>
      <c r="AR403">
        <v>1.8</v>
      </c>
      <c r="AS403">
        <v>0</v>
      </c>
    </row>
    <row r="404" spans="1:45" x14ac:dyDescent="0.3">
      <c r="A404" t="s">
        <v>639</v>
      </c>
      <c r="B404" s="6" t="s">
        <v>183</v>
      </c>
      <c r="C404">
        <v>0</v>
      </c>
      <c r="D404">
        <v>0</v>
      </c>
      <c r="E404">
        <v>105.0213238</v>
      </c>
      <c r="F404" s="6"/>
      <c r="G404" s="6"/>
      <c r="H404" s="6"/>
      <c r="I404" s="6"/>
      <c r="J404" s="6"/>
      <c r="K404" s="6"/>
      <c r="L404" s="6">
        <v>37.80768112644553</v>
      </c>
      <c r="M404" s="6">
        <v>59.803166787411101</v>
      </c>
      <c r="N404" s="6"/>
      <c r="O404">
        <v>3.3795356750488281E-2</v>
      </c>
      <c r="P404">
        <v>0.29229822754859919</v>
      </c>
      <c r="Q404" t="s">
        <v>255</v>
      </c>
      <c r="R404">
        <v>1.0625</v>
      </c>
      <c r="S404" s="6">
        <v>4677.1873573762541</v>
      </c>
      <c r="T404" s="6">
        <v>3046.7087200215001</v>
      </c>
      <c r="U404" s="6">
        <v>5630.8273867659582</v>
      </c>
      <c r="V404">
        <v>7153.5619422247028</v>
      </c>
      <c r="W404">
        <v>3187.225688942885</v>
      </c>
      <c r="X404">
        <v>93.39461252422555</v>
      </c>
      <c r="Y404">
        <v>584.29052674486707</v>
      </c>
      <c r="Z404">
        <v>0</v>
      </c>
      <c r="AA404">
        <v>1872.5936879834201</v>
      </c>
      <c r="AB404">
        <v>4</v>
      </c>
      <c r="AC404" s="6">
        <v>53.180525109259712</v>
      </c>
      <c r="AD404" s="6">
        <v>23951</v>
      </c>
      <c r="AE404">
        <v>3729</v>
      </c>
      <c r="AF404">
        <v>4859</v>
      </c>
      <c r="AG404">
        <v>22821</v>
      </c>
      <c r="AH404" s="23">
        <v>80.095870971679602</v>
      </c>
      <c r="AI404" s="23">
        <v>66.889480590820298</v>
      </c>
      <c r="AJ404" s="23">
        <v>1.42703068256378</v>
      </c>
      <c r="AK404" s="23">
        <v>69.371063232421804</v>
      </c>
      <c r="AL404" s="23">
        <v>3.90860795974731</v>
      </c>
      <c r="AM404" s="23">
        <v>66.247482299804602</v>
      </c>
      <c r="AN404">
        <v>195.63333333327</v>
      </c>
      <c r="AO404">
        <v>41975.433333360001</v>
      </c>
      <c r="AP404">
        <v>21060.335454158299</v>
      </c>
      <c r="AQ404">
        <v>0</v>
      </c>
      <c r="AR404">
        <v>0</v>
      </c>
      <c r="AS404">
        <v>14.050383</v>
      </c>
    </row>
    <row r="405" spans="1:45" x14ac:dyDescent="0.3">
      <c r="A405" t="s">
        <v>640</v>
      </c>
      <c r="B405" s="6" t="s">
        <v>183</v>
      </c>
      <c r="C405">
        <v>0</v>
      </c>
      <c r="D405">
        <v>0</v>
      </c>
      <c r="E405">
        <v>128.0903552</v>
      </c>
      <c r="F405" s="6"/>
      <c r="G405" s="6"/>
      <c r="H405" s="6"/>
      <c r="I405" s="6"/>
      <c r="J405" s="6"/>
      <c r="K405" s="6"/>
      <c r="L405" s="6">
        <v>46.112525665797293</v>
      </c>
      <c r="M405" s="6">
        <v>78.0604178930557</v>
      </c>
      <c r="N405" s="6"/>
      <c r="O405">
        <v>3.3637788146734238E-2</v>
      </c>
      <c r="P405">
        <v>0.28547871112823492</v>
      </c>
      <c r="Q405" t="s">
        <v>307</v>
      </c>
      <c r="R405">
        <v>1.0625</v>
      </c>
      <c r="S405" s="6">
        <v>4080.8494519497058</v>
      </c>
      <c r="T405" s="6">
        <v>3610.2908924292792</v>
      </c>
      <c r="U405" s="6">
        <v>5603.829654403964</v>
      </c>
      <c r="V405">
        <v>7467.3583718752207</v>
      </c>
      <c r="W405">
        <v>2619.3413335013029</v>
      </c>
      <c r="X405">
        <v>509.90120570514398</v>
      </c>
      <c r="Y405">
        <v>727.4830123214233</v>
      </c>
      <c r="Z405">
        <v>0</v>
      </c>
      <c r="AA405">
        <v>2504.8220176814302</v>
      </c>
      <c r="AB405">
        <v>4</v>
      </c>
      <c r="AC405" s="6">
        <v>57.785112683980977</v>
      </c>
      <c r="AD405" s="6">
        <v>21383</v>
      </c>
      <c r="AE405">
        <v>2189</v>
      </c>
      <c r="AF405">
        <v>2443</v>
      </c>
      <c r="AG405">
        <v>21129</v>
      </c>
      <c r="AH405" s="23">
        <v>68.531494140625</v>
      </c>
      <c r="AI405" s="23">
        <v>73.784690856933594</v>
      </c>
      <c r="AJ405" s="23">
        <v>1.2668859958648599</v>
      </c>
      <c r="AK405" s="23">
        <v>77.165283203125</v>
      </c>
      <c r="AL405" s="23">
        <v>4.64747714996337</v>
      </c>
      <c r="AM405" s="23">
        <v>73.443580627441406</v>
      </c>
      <c r="AN405">
        <v>195.63333333327</v>
      </c>
      <c r="AO405">
        <v>41975.433333360001</v>
      </c>
      <c r="AP405">
        <v>21060.335454158299</v>
      </c>
      <c r="AQ405">
        <v>0</v>
      </c>
      <c r="AR405">
        <v>0</v>
      </c>
      <c r="AS405">
        <v>14.050383</v>
      </c>
    </row>
    <row r="406" spans="1:45" x14ac:dyDescent="0.3">
      <c r="A406" t="s">
        <v>641</v>
      </c>
      <c r="B406" s="6" t="s">
        <v>183</v>
      </c>
      <c r="C406">
        <v>0</v>
      </c>
      <c r="D406">
        <v>0</v>
      </c>
      <c r="E406">
        <v>28.707310499999998</v>
      </c>
      <c r="F406" s="6"/>
      <c r="G406" s="6"/>
      <c r="H406" s="6"/>
      <c r="I406" s="6"/>
      <c r="J406" s="6"/>
      <c r="K406" s="6"/>
      <c r="L406" s="6">
        <v>10.33463268158957</v>
      </c>
      <c r="M406" s="6">
        <v>10.4945713067649</v>
      </c>
      <c r="N406" s="6"/>
      <c r="O406">
        <v>3.3637788146734238E-2</v>
      </c>
      <c r="P406">
        <v>0.28547871112823492</v>
      </c>
      <c r="Q406" t="s">
        <v>307</v>
      </c>
      <c r="R406">
        <v>1.0625</v>
      </c>
      <c r="S406" s="6">
        <v>4083.278014314712</v>
      </c>
      <c r="T406" s="6">
        <v>3564.0452041036938</v>
      </c>
      <c r="U406" s="6">
        <v>5545.7024951957901</v>
      </c>
      <c r="V406">
        <v>7505.5155534735904</v>
      </c>
      <c r="W406">
        <v>2613.2042047592799</v>
      </c>
      <c r="X406">
        <v>499.32889893509889</v>
      </c>
      <c r="Y406">
        <v>758.40937925910782</v>
      </c>
      <c r="Z406">
        <v>0</v>
      </c>
      <c r="AA406">
        <v>2483.9715707662999</v>
      </c>
      <c r="AB406">
        <v>4</v>
      </c>
      <c r="AC406" s="6">
        <v>58.193447178796063</v>
      </c>
      <c r="AD406" s="6">
        <v>21073</v>
      </c>
      <c r="AE406">
        <v>2094</v>
      </c>
      <c r="AF406">
        <v>2234</v>
      </c>
      <c r="AG406">
        <v>20933</v>
      </c>
      <c r="AH406" s="23">
        <v>80.095870971679602</v>
      </c>
      <c r="AI406" s="23">
        <v>73.784690856933594</v>
      </c>
      <c r="AJ406" s="23">
        <v>1.2668859958648599</v>
      </c>
      <c r="AK406" s="23">
        <v>77.165283203125</v>
      </c>
      <c r="AL406" s="23">
        <v>4.64747714996337</v>
      </c>
      <c r="AM406" s="23">
        <v>73.443580627441406</v>
      </c>
      <c r="AN406">
        <v>195.63333333327</v>
      </c>
      <c r="AO406">
        <v>41975.433333360001</v>
      </c>
      <c r="AP406">
        <v>21060.335454158299</v>
      </c>
      <c r="AQ406">
        <v>0</v>
      </c>
      <c r="AR406">
        <v>0</v>
      </c>
      <c r="AS406">
        <v>14.050383</v>
      </c>
    </row>
    <row r="407" spans="1:45" x14ac:dyDescent="0.3">
      <c r="A407" t="s">
        <v>642</v>
      </c>
      <c r="B407" s="6" t="s">
        <v>183</v>
      </c>
      <c r="C407">
        <v>0</v>
      </c>
      <c r="D407">
        <v>0</v>
      </c>
      <c r="E407">
        <v>80.255558519999994</v>
      </c>
      <c r="F407" s="6"/>
      <c r="G407" s="6"/>
      <c r="H407" s="6"/>
      <c r="I407" s="6"/>
      <c r="J407" s="6"/>
      <c r="K407" s="6"/>
      <c r="L407" s="6">
        <v>28.891999288089568</v>
      </c>
      <c r="M407" s="6">
        <v>41.687930900786498</v>
      </c>
      <c r="N407" s="6"/>
      <c r="O407">
        <v>3.3805578947067261E-2</v>
      </c>
      <c r="P407">
        <v>0.29574155807495123</v>
      </c>
      <c r="Q407" t="s">
        <v>304</v>
      </c>
      <c r="R407">
        <v>1.0625</v>
      </c>
      <c r="S407" s="6">
        <v>4967.1471061419488</v>
      </c>
      <c r="T407" s="6">
        <v>3713.1531999953982</v>
      </c>
      <c r="U407" s="6">
        <v>5854.0715988973789</v>
      </c>
      <c r="V407">
        <v>6366.7339857866773</v>
      </c>
      <c r="W407">
        <v>3595.44909174343</v>
      </c>
      <c r="X407">
        <v>885.25058788794797</v>
      </c>
      <c r="Y407">
        <v>415.39993503848842</v>
      </c>
      <c r="Z407">
        <v>0</v>
      </c>
      <c r="AA407">
        <v>1927.19266924873</v>
      </c>
      <c r="AB407">
        <v>4</v>
      </c>
      <c r="AC407" s="6">
        <v>45.687695134994208</v>
      </c>
      <c r="AD407" s="6">
        <v>31498</v>
      </c>
      <c r="AE407">
        <v>13323</v>
      </c>
      <c r="AF407">
        <v>12359</v>
      </c>
      <c r="AG407">
        <v>32462</v>
      </c>
      <c r="AH407" s="23">
        <v>68.531494140625</v>
      </c>
      <c r="AI407" s="23">
        <v>53.01806640625</v>
      </c>
      <c r="AJ407" s="23">
        <v>2.1571288108825599</v>
      </c>
      <c r="AK407" s="23">
        <v>54.662151336669901</v>
      </c>
      <c r="AL407" s="23">
        <v>3.8012158870696999</v>
      </c>
      <c r="AM407" s="23">
        <v>51.385364532470703</v>
      </c>
      <c r="AN407">
        <v>195.63333333327</v>
      </c>
      <c r="AO407">
        <v>41975.433333360001</v>
      </c>
      <c r="AP407">
        <v>21060.335454158299</v>
      </c>
      <c r="AQ407">
        <v>0</v>
      </c>
      <c r="AR407">
        <v>0</v>
      </c>
      <c r="AS407">
        <v>14.050383</v>
      </c>
    </row>
    <row r="408" spans="1:45" x14ac:dyDescent="0.3">
      <c r="A408" t="s">
        <v>643</v>
      </c>
      <c r="B408" s="6" t="s">
        <v>183</v>
      </c>
      <c r="C408">
        <v>0</v>
      </c>
      <c r="D408">
        <v>0</v>
      </c>
      <c r="E408">
        <v>43.088584560000001</v>
      </c>
      <c r="F408" s="6"/>
      <c r="G408" s="6"/>
      <c r="H408" s="6"/>
      <c r="I408" s="6"/>
      <c r="J408" s="6"/>
      <c r="K408" s="6"/>
      <c r="L408" s="6">
        <v>15.511890652645381</v>
      </c>
      <c r="M408" s="6">
        <v>18.0967220011857</v>
      </c>
      <c r="N408" s="6"/>
      <c r="O408">
        <v>3.4368120133876801E-2</v>
      </c>
      <c r="P408">
        <v>0.29323667287826538</v>
      </c>
      <c r="Q408" t="s">
        <v>304</v>
      </c>
      <c r="R408">
        <v>1.0625</v>
      </c>
      <c r="S408" s="6">
        <v>4573.0820961611771</v>
      </c>
      <c r="T408" s="6">
        <v>4528.5488482027977</v>
      </c>
      <c r="U408" s="6">
        <v>5997.6648882763311</v>
      </c>
      <c r="V408">
        <v>6390.8750189378816</v>
      </c>
      <c r="W408">
        <v>3355.0877792243082</v>
      </c>
      <c r="X408">
        <v>998.968388032853</v>
      </c>
      <c r="Y408">
        <v>1056.2739012357531</v>
      </c>
      <c r="Z408">
        <v>0</v>
      </c>
      <c r="AA408">
        <v>2641.3380967793801</v>
      </c>
      <c r="AB408">
        <v>4</v>
      </c>
      <c r="AC408" s="6">
        <v>44.061661059004003</v>
      </c>
      <c r="AD408" s="6">
        <v>27878</v>
      </c>
      <c r="AE408">
        <v>9409</v>
      </c>
      <c r="AF408">
        <v>9150</v>
      </c>
      <c r="AG408">
        <v>28137</v>
      </c>
      <c r="AH408" s="23">
        <v>60.219154357910099</v>
      </c>
      <c r="AI408" s="23">
        <v>61.959346771240199</v>
      </c>
      <c r="AJ408" s="23">
        <v>1.35686182975769</v>
      </c>
      <c r="AK408" s="23">
        <v>65.4564208984375</v>
      </c>
      <c r="AL408" s="23">
        <v>4.8539361953735298</v>
      </c>
      <c r="AM408" s="23">
        <v>61.356643676757798</v>
      </c>
      <c r="AN408">
        <v>88.500000000029999</v>
      </c>
      <c r="AO408">
        <v>18086.366666670001</v>
      </c>
      <c r="AP408">
        <v>9059.6447707080006</v>
      </c>
      <c r="AQ408">
        <v>0</v>
      </c>
      <c r="AR408">
        <v>0</v>
      </c>
      <c r="AS408">
        <v>14.050383</v>
      </c>
    </row>
    <row r="409" spans="1:45" x14ac:dyDescent="0.3">
      <c r="A409" t="s">
        <v>644</v>
      </c>
      <c r="B409" s="6" t="s">
        <v>183</v>
      </c>
      <c r="C409">
        <v>0</v>
      </c>
      <c r="D409">
        <v>0</v>
      </c>
      <c r="E409">
        <v>36.560685329999998</v>
      </c>
      <c r="F409" s="6"/>
      <c r="G409" s="6"/>
      <c r="H409" s="6"/>
      <c r="I409" s="6"/>
      <c r="J409" s="6"/>
      <c r="K409" s="6"/>
      <c r="L409" s="6">
        <v>13.1618470391833</v>
      </c>
      <c r="M409" s="6">
        <v>14.5168518182378</v>
      </c>
      <c r="N409" s="6"/>
      <c r="O409">
        <v>3.4199301153421402E-2</v>
      </c>
      <c r="P409">
        <v>0.28701546788215643</v>
      </c>
      <c r="Q409" t="s">
        <v>304</v>
      </c>
      <c r="R409">
        <v>1.0625</v>
      </c>
      <c r="S409" s="6">
        <v>4056.518654494073</v>
      </c>
      <c r="T409" s="6">
        <v>4037.112777037808</v>
      </c>
      <c r="U409" s="6">
        <v>6442.5819796700107</v>
      </c>
      <c r="V409">
        <v>6983.2128320952042</v>
      </c>
      <c r="W409">
        <v>2781.889947375781</v>
      </c>
      <c r="X409">
        <v>1208.6256531634931</v>
      </c>
      <c r="Y409">
        <v>959.48021477674263</v>
      </c>
      <c r="Z409">
        <v>0</v>
      </c>
      <c r="AA409">
        <v>2911.8179678731899</v>
      </c>
      <c r="AB409">
        <v>4</v>
      </c>
      <c r="AC409" s="6">
        <v>53.669979035499438</v>
      </c>
      <c r="AD409" s="6">
        <v>22702</v>
      </c>
      <c r="AE409">
        <v>2858</v>
      </c>
      <c r="AF409">
        <v>3515</v>
      </c>
      <c r="AG409">
        <v>22045</v>
      </c>
      <c r="AH409" s="23">
        <v>79.5914306640625</v>
      </c>
      <c r="AI409" s="23">
        <v>71.461845397949205</v>
      </c>
      <c r="AJ409" s="23">
        <v>1.2856425046920701</v>
      </c>
      <c r="AK409" s="23">
        <v>75.053627014160099</v>
      </c>
      <c r="AL409" s="23">
        <v>4.8774180412292401</v>
      </c>
      <c r="AM409" s="23">
        <v>71.083053588867102</v>
      </c>
      <c r="AN409">
        <v>88.500000000029999</v>
      </c>
      <c r="AO409">
        <v>18086.366666670001</v>
      </c>
      <c r="AP409">
        <v>9059.6447707080006</v>
      </c>
      <c r="AQ409">
        <v>0</v>
      </c>
      <c r="AR409">
        <v>0</v>
      </c>
      <c r="AS409">
        <v>14.050383</v>
      </c>
    </row>
    <row r="410" spans="1:45" x14ac:dyDescent="0.3">
      <c r="A410" t="s">
        <v>645</v>
      </c>
      <c r="B410" s="6" t="s">
        <v>183</v>
      </c>
      <c r="C410" t="s">
        <v>179</v>
      </c>
      <c r="D410">
        <v>0</v>
      </c>
      <c r="E410">
        <v>71.993652119999993</v>
      </c>
      <c r="F410" s="6"/>
      <c r="G410" s="6"/>
      <c r="H410" s="6"/>
      <c r="I410" s="6"/>
      <c r="J410" s="6"/>
      <c r="K410" s="6"/>
      <c r="L410" s="6">
        <v>25.91771615467966</v>
      </c>
      <c r="M410" s="6">
        <v>36.033609859724997</v>
      </c>
      <c r="N410" s="6"/>
      <c r="O410">
        <v>3.3661056309938431E-2</v>
      </c>
      <c r="P410">
        <v>0.28590968251228333</v>
      </c>
      <c r="Q410" t="s">
        <v>200</v>
      </c>
      <c r="R410">
        <v>1.0625</v>
      </c>
      <c r="S410" s="6">
        <v>3963.3809500062489</v>
      </c>
      <c r="T410" s="6">
        <v>3896.497523075343</v>
      </c>
      <c r="U410" s="6">
        <v>5915.8884318180417</v>
      </c>
      <c r="V410">
        <v>7333.6321936762934</v>
      </c>
      <c r="W410">
        <v>2568.507712031078</v>
      </c>
      <c r="X410">
        <v>795.86622127914313</v>
      </c>
      <c r="Y410">
        <v>771.54628825761836</v>
      </c>
      <c r="Z410">
        <v>0</v>
      </c>
      <c r="AA410">
        <v>2748.4432059380401</v>
      </c>
      <c r="AB410">
        <v>4</v>
      </c>
      <c r="AC410" s="6">
        <v>57.342931398294397</v>
      </c>
      <c r="AD410" s="6">
        <v>21021</v>
      </c>
      <c r="AE410">
        <v>2129</v>
      </c>
      <c r="AF410">
        <v>2303</v>
      </c>
      <c r="AG410">
        <v>20847</v>
      </c>
      <c r="AH410" s="23">
        <v>79.5914306640625</v>
      </c>
      <c r="AI410" s="23">
        <v>81.602706909179602</v>
      </c>
      <c r="AJ410" s="23">
        <v>1.2118954658508301</v>
      </c>
      <c r="AK410" s="23">
        <v>85.616920471191406</v>
      </c>
      <c r="AL410" s="23">
        <v>5.2261114120483398</v>
      </c>
      <c r="AM410" s="23">
        <v>81.414611816406193</v>
      </c>
      <c r="AN410">
        <v>88.500000000029999</v>
      </c>
      <c r="AO410">
        <v>18086.366666670001</v>
      </c>
      <c r="AP410">
        <v>9059.6447707080006</v>
      </c>
      <c r="AQ410">
        <v>0</v>
      </c>
      <c r="AR410">
        <v>0</v>
      </c>
      <c r="AS410">
        <v>14.050383</v>
      </c>
    </row>
    <row r="411" spans="1:45" x14ac:dyDescent="0.3">
      <c r="A411" t="s">
        <v>646</v>
      </c>
      <c r="B411" s="6" t="s">
        <v>183</v>
      </c>
      <c r="C411">
        <v>0</v>
      </c>
      <c r="D411">
        <v>0</v>
      </c>
      <c r="E411">
        <v>28.960754590000001</v>
      </c>
      <c r="F411" s="6"/>
      <c r="G411" s="6"/>
      <c r="H411" s="6"/>
      <c r="I411" s="6"/>
      <c r="J411" s="6"/>
      <c r="K411" s="6"/>
      <c r="L411" s="6">
        <v>10.425871655121449</v>
      </c>
      <c r="M411" s="6">
        <v>10.6190682754692</v>
      </c>
      <c r="N411" s="6"/>
      <c r="O411">
        <v>3.4030772745609283E-2</v>
      </c>
      <c r="P411">
        <v>0.29087936878204351</v>
      </c>
      <c r="Q411" t="s">
        <v>255</v>
      </c>
      <c r="R411">
        <v>1.0625</v>
      </c>
      <c r="S411" s="6">
        <v>4606.2826494982064</v>
      </c>
      <c r="T411" s="6">
        <v>3008.218027239649</v>
      </c>
      <c r="U411" s="6">
        <v>5491.1254956959274</v>
      </c>
      <c r="V411">
        <v>7288.1669367622808</v>
      </c>
      <c r="W411">
        <v>3105.9830324388759</v>
      </c>
      <c r="X411">
        <v>198.67539655406949</v>
      </c>
      <c r="Y411">
        <v>710.34930472251426</v>
      </c>
      <c r="Z411">
        <v>0</v>
      </c>
      <c r="AA411">
        <v>1911.8486813059701</v>
      </c>
      <c r="AB411">
        <v>4</v>
      </c>
      <c r="AC411" s="6">
        <v>54.823355210184488</v>
      </c>
      <c r="AD411" s="6">
        <v>22934</v>
      </c>
      <c r="AE411">
        <v>2855</v>
      </c>
      <c r="AF411">
        <v>3811</v>
      </c>
      <c r="AG411">
        <v>21978</v>
      </c>
      <c r="AH411" s="23">
        <v>80.095870971679602</v>
      </c>
      <c r="AI411" s="23">
        <v>75.843215942382798</v>
      </c>
      <c r="AJ411" s="23">
        <v>1.2869397401809599</v>
      </c>
      <c r="AK411" s="23">
        <v>78.973663330078097</v>
      </c>
      <c r="AL411" s="23">
        <v>4.4173879623412997</v>
      </c>
      <c r="AM411" s="23">
        <v>75.447196960449205</v>
      </c>
      <c r="AN411">
        <v>195.63333333327</v>
      </c>
      <c r="AO411">
        <v>41975.433333360001</v>
      </c>
      <c r="AP411">
        <v>21060.335454158299</v>
      </c>
      <c r="AQ411">
        <v>0</v>
      </c>
      <c r="AR411">
        <v>0</v>
      </c>
      <c r="AS411">
        <v>14.050383</v>
      </c>
    </row>
    <row r="412" spans="1:45" x14ac:dyDescent="0.3">
      <c r="A412" t="s">
        <v>647</v>
      </c>
      <c r="B412" s="6" t="s">
        <v>183</v>
      </c>
      <c r="C412">
        <v>0</v>
      </c>
      <c r="D412">
        <v>0</v>
      </c>
      <c r="E412">
        <v>20.96651997</v>
      </c>
      <c r="F412" s="6"/>
      <c r="G412" s="6"/>
      <c r="H412" s="6"/>
      <c r="I412" s="6"/>
      <c r="J412" s="6"/>
      <c r="K412" s="6"/>
      <c r="L412" s="6">
        <v>7.5479471891932191</v>
      </c>
      <c r="M412" s="6">
        <v>6.8844303787141303</v>
      </c>
      <c r="N412" s="6"/>
      <c r="O412">
        <v>3.3849328756332397E-2</v>
      </c>
      <c r="P412">
        <v>0.29574155807495123</v>
      </c>
      <c r="Q412" t="s">
        <v>304</v>
      </c>
      <c r="R412">
        <v>1.0625</v>
      </c>
      <c r="S412" s="6">
        <v>4966.7796249961129</v>
      </c>
      <c r="T412" s="6">
        <v>3771.7866363852768</v>
      </c>
      <c r="U412" s="6">
        <v>5831.1286028180302</v>
      </c>
      <c r="V412">
        <v>6335.8434510951902</v>
      </c>
      <c r="W412">
        <v>3605.1282257613111</v>
      </c>
      <c r="X412">
        <v>938.43526069467566</v>
      </c>
      <c r="Y412">
        <v>465.70513311145379</v>
      </c>
      <c r="Z412">
        <v>0</v>
      </c>
      <c r="AA412">
        <v>1954.76497569498</v>
      </c>
      <c r="AB412">
        <v>4</v>
      </c>
      <c r="AC412" s="6">
        <v>45.291742440334311</v>
      </c>
      <c r="AD412" s="6">
        <v>33234</v>
      </c>
      <c r="AE412">
        <v>15714</v>
      </c>
      <c r="AF412">
        <v>13929</v>
      </c>
      <c r="AG412">
        <v>35019</v>
      </c>
      <c r="AH412" s="23">
        <v>68.531494140625</v>
      </c>
      <c r="AI412" s="23">
        <v>53.01806640625</v>
      </c>
      <c r="AJ412" s="23">
        <v>2.1571288108825599</v>
      </c>
      <c r="AK412" s="23">
        <v>54.662151336669901</v>
      </c>
      <c r="AL412" s="23">
        <v>3.8012158870696999</v>
      </c>
      <c r="AM412" s="23">
        <v>51.385364532470703</v>
      </c>
      <c r="AN412">
        <v>195.63333333327</v>
      </c>
      <c r="AO412">
        <v>41975.433333360001</v>
      </c>
      <c r="AP412">
        <v>21060.335454158299</v>
      </c>
      <c r="AQ412">
        <v>0</v>
      </c>
      <c r="AR412">
        <v>0</v>
      </c>
      <c r="AS412">
        <v>14.050383</v>
      </c>
    </row>
    <row r="413" spans="1:45" x14ac:dyDescent="0.3">
      <c r="A413" t="s">
        <v>648</v>
      </c>
      <c r="B413" s="6" t="s">
        <v>183</v>
      </c>
      <c r="C413">
        <v>0</v>
      </c>
      <c r="D413">
        <v>0</v>
      </c>
      <c r="E413">
        <v>62.266987460000003</v>
      </c>
      <c r="F413" s="6"/>
      <c r="G413" s="6"/>
      <c r="H413" s="6"/>
      <c r="I413" s="6"/>
      <c r="J413" s="6"/>
      <c r="K413" s="6"/>
      <c r="L413" s="6">
        <v>22.416115661440411</v>
      </c>
      <c r="M413" s="6">
        <v>29.657317994135401</v>
      </c>
      <c r="N413" s="6"/>
      <c r="O413">
        <v>3.3864818513393402E-2</v>
      </c>
      <c r="P413">
        <v>0.29180783033370972</v>
      </c>
      <c r="Q413" t="s">
        <v>255</v>
      </c>
      <c r="R413">
        <v>1.0625</v>
      </c>
      <c r="S413" s="6">
        <v>4731.4398801464804</v>
      </c>
      <c r="T413" s="6">
        <v>2878.8695123961411</v>
      </c>
      <c r="U413" s="6">
        <v>5534.4915497014681</v>
      </c>
      <c r="V413">
        <v>7185.746804078618</v>
      </c>
      <c r="W413">
        <v>3265.3142026889532</v>
      </c>
      <c r="X413">
        <v>264.32032206375948</v>
      </c>
      <c r="Y413">
        <v>734.05108428070605</v>
      </c>
      <c r="Z413">
        <v>0</v>
      </c>
      <c r="AA413">
        <v>1749.7762613787199</v>
      </c>
      <c r="AB413">
        <v>4</v>
      </c>
      <c r="AC413" s="6">
        <v>53.419632452977687</v>
      </c>
      <c r="AD413" s="6">
        <v>23106</v>
      </c>
      <c r="AE413">
        <v>3219</v>
      </c>
      <c r="AF413">
        <v>4325</v>
      </c>
      <c r="AG413">
        <v>22000</v>
      </c>
      <c r="AH413" s="23">
        <v>80.095870971679602</v>
      </c>
      <c r="AI413" s="23">
        <v>75.843215942382798</v>
      </c>
      <c r="AJ413" s="23">
        <v>1.2869397401809599</v>
      </c>
      <c r="AK413" s="23">
        <v>78.973663330078097</v>
      </c>
      <c r="AL413" s="23">
        <v>4.4173879623412997</v>
      </c>
      <c r="AM413" s="23">
        <v>75.447196960449205</v>
      </c>
      <c r="AN413">
        <v>195.63333333327</v>
      </c>
      <c r="AO413">
        <v>41975.433333360001</v>
      </c>
      <c r="AP413">
        <v>21060.335454158299</v>
      </c>
      <c r="AQ413">
        <v>0</v>
      </c>
      <c r="AR413">
        <v>0</v>
      </c>
      <c r="AS413">
        <v>14.050383</v>
      </c>
    </row>
    <row r="414" spans="1:45" x14ac:dyDescent="0.3">
      <c r="A414" t="s">
        <v>649</v>
      </c>
      <c r="B414" s="6" t="s">
        <v>183</v>
      </c>
      <c r="C414">
        <v>0</v>
      </c>
      <c r="D414">
        <v>0</v>
      </c>
      <c r="E414">
        <v>66.748898460000007</v>
      </c>
      <c r="F414" s="6"/>
      <c r="G414" s="6"/>
      <c r="H414" s="6"/>
      <c r="I414" s="6"/>
      <c r="J414" s="6"/>
      <c r="K414" s="6"/>
      <c r="L414" s="6">
        <v>24.02960561133921</v>
      </c>
      <c r="M414" s="6">
        <v>32.556132795546297</v>
      </c>
      <c r="N414" s="6"/>
      <c r="O414">
        <v>3.3864818513393402E-2</v>
      </c>
      <c r="P414">
        <v>0.29180783033370972</v>
      </c>
      <c r="Q414" t="s">
        <v>255</v>
      </c>
      <c r="R414">
        <v>1.0625</v>
      </c>
      <c r="S414" s="6">
        <v>4756.9356659929599</v>
      </c>
      <c r="T414" s="6">
        <v>2855.631651864951</v>
      </c>
      <c r="U414" s="6">
        <v>5552.4581705911223</v>
      </c>
      <c r="V414">
        <v>7156.7077327775814</v>
      </c>
      <c r="W414">
        <v>3302.4162161761901</v>
      </c>
      <c r="X414">
        <v>284.08807045703458</v>
      </c>
      <c r="Y414">
        <v>736.39955322375829</v>
      </c>
      <c r="Z414">
        <v>0</v>
      </c>
      <c r="AA414">
        <v>1714.5353288931001</v>
      </c>
      <c r="AB414">
        <v>4</v>
      </c>
      <c r="AC414" s="6">
        <v>53.01084161123039</v>
      </c>
      <c r="AD414" s="6">
        <v>23848</v>
      </c>
      <c r="AE414">
        <v>3703</v>
      </c>
      <c r="AF414">
        <v>4891</v>
      </c>
      <c r="AG414">
        <v>22660</v>
      </c>
      <c r="AH414" s="23">
        <v>80.095870971679602</v>
      </c>
      <c r="AI414" s="23">
        <v>75.843215942382798</v>
      </c>
      <c r="AJ414" s="23">
        <v>1.2869397401809599</v>
      </c>
      <c r="AK414" s="23">
        <v>78.973663330078097</v>
      </c>
      <c r="AL414" s="23">
        <v>4.4173879623412997</v>
      </c>
      <c r="AM414" s="23">
        <v>75.447196960449205</v>
      </c>
      <c r="AN414">
        <v>195.63333333327</v>
      </c>
      <c r="AO414">
        <v>41975.433333360001</v>
      </c>
      <c r="AP414">
        <v>21060.335454158299</v>
      </c>
      <c r="AQ414">
        <v>0</v>
      </c>
      <c r="AR414">
        <v>0</v>
      </c>
      <c r="AS414">
        <v>14.050383</v>
      </c>
    </row>
    <row r="415" spans="1:45" x14ac:dyDescent="0.3">
      <c r="A415" t="s">
        <v>650</v>
      </c>
      <c r="B415" s="6" t="s">
        <v>183</v>
      </c>
      <c r="C415">
        <v>0</v>
      </c>
      <c r="D415">
        <v>0</v>
      </c>
      <c r="E415">
        <v>48.673622459999997</v>
      </c>
      <c r="F415" s="6"/>
      <c r="G415" s="6"/>
      <c r="H415" s="6"/>
      <c r="I415" s="6"/>
      <c r="J415" s="6"/>
      <c r="K415" s="6"/>
      <c r="L415" s="6">
        <v>17.522504086643458</v>
      </c>
      <c r="M415" s="6">
        <v>21.3116964462358</v>
      </c>
      <c r="N415" s="6"/>
      <c r="O415">
        <v>3.3864818513393402E-2</v>
      </c>
      <c r="P415">
        <v>0.29180783033370972</v>
      </c>
      <c r="Q415" t="s">
        <v>255</v>
      </c>
      <c r="R415">
        <v>1.0625</v>
      </c>
      <c r="S415" s="6">
        <v>4728.4003960745476</v>
      </c>
      <c r="T415" s="6">
        <v>2844.0913692611612</v>
      </c>
      <c r="U415" s="6">
        <v>5522.8738687700243</v>
      </c>
      <c r="V415">
        <v>7183.8998075854824</v>
      </c>
      <c r="W415">
        <v>3288.886883913091</v>
      </c>
      <c r="X415">
        <v>298.3784254045998</v>
      </c>
      <c r="Y415">
        <v>761.28712819027203</v>
      </c>
      <c r="Z415">
        <v>0</v>
      </c>
      <c r="AA415">
        <v>1719.6941063025299</v>
      </c>
      <c r="AB415">
        <v>4</v>
      </c>
      <c r="AC415" s="6">
        <v>53.349935441165641</v>
      </c>
      <c r="AD415" s="6">
        <v>23407</v>
      </c>
      <c r="AE415">
        <v>3241</v>
      </c>
      <c r="AF415">
        <v>4490</v>
      </c>
      <c r="AG415">
        <v>22158</v>
      </c>
      <c r="AH415" s="23">
        <v>80.095870971679602</v>
      </c>
      <c r="AI415" s="23">
        <v>75.843215942382798</v>
      </c>
      <c r="AJ415" s="23">
        <v>1.2869397401809599</v>
      </c>
      <c r="AK415" s="23">
        <v>78.973663330078097</v>
      </c>
      <c r="AL415" s="23">
        <v>4.4173879623412997</v>
      </c>
      <c r="AM415" s="23">
        <v>75.447196960449205</v>
      </c>
      <c r="AN415">
        <v>195.63333333327</v>
      </c>
      <c r="AO415">
        <v>41975.433333360001</v>
      </c>
      <c r="AP415">
        <v>21060.335454158299</v>
      </c>
      <c r="AQ415">
        <v>0</v>
      </c>
      <c r="AR415">
        <v>0</v>
      </c>
      <c r="AS415">
        <v>14.050383</v>
      </c>
    </row>
    <row r="416" spans="1:45" x14ac:dyDescent="0.3">
      <c r="A416" t="s">
        <v>651</v>
      </c>
      <c r="B416" s="6" t="s">
        <v>183</v>
      </c>
      <c r="C416">
        <v>0</v>
      </c>
      <c r="D416">
        <v>0</v>
      </c>
      <c r="E416">
        <v>37.390085470000002</v>
      </c>
      <c r="F416" s="6"/>
      <c r="G416" s="6"/>
      <c r="H416" s="6"/>
      <c r="I416" s="6"/>
      <c r="J416" s="6"/>
      <c r="K416" s="6"/>
      <c r="L416" s="6">
        <v>13.460430519226939</v>
      </c>
      <c r="M416" s="6">
        <v>14.960407886634</v>
      </c>
      <c r="N416" s="6"/>
      <c r="O416">
        <v>3.3707194030284882E-2</v>
      </c>
      <c r="P416">
        <v>0.29180783033370972</v>
      </c>
      <c r="Q416" t="s">
        <v>255</v>
      </c>
      <c r="R416">
        <v>1.0625</v>
      </c>
      <c r="S416" s="6">
        <v>4807.2481652517208</v>
      </c>
      <c r="T416" s="6">
        <v>2824.0954272407698</v>
      </c>
      <c r="U416" s="6">
        <v>5591.4348538893091</v>
      </c>
      <c r="V416">
        <v>7101.599036889902</v>
      </c>
      <c r="W416">
        <v>3365.3937152051371</v>
      </c>
      <c r="X416">
        <v>318.26703344793521</v>
      </c>
      <c r="Y416">
        <v>735.58039735633804</v>
      </c>
      <c r="Z416">
        <v>0</v>
      </c>
      <c r="AA416">
        <v>1657.48058167418</v>
      </c>
      <c r="AB416">
        <v>4</v>
      </c>
      <c r="AC416" s="6">
        <v>52.234260513480017</v>
      </c>
      <c r="AD416" s="6">
        <v>24343</v>
      </c>
      <c r="AE416">
        <v>3832</v>
      </c>
      <c r="AF416">
        <v>5264</v>
      </c>
      <c r="AG416">
        <v>22911</v>
      </c>
      <c r="AH416" s="23">
        <v>80.095870971679602</v>
      </c>
      <c r="AI416" s="23">
        <v>75.843215942382798</v>
      </c>
      <c r="AJ416" s="23">
        <v>1.2869397401809599</v>
      </c>
      <c r="AK416" s="23">
        <v>78.973663330078097</v>
      </c>
      <c r="AL416" s="23">
        <v>4.4173879623412997</v>
      </c>
      <c r="AM416" s="23">
        <v>75.447196960449205</v>
      </c>
      <c r="AN416">
        <v>195.63333333327</v>
      </c>
      <c r="AO416">
        <v>41975.433333360001</v>
      </c>
      <c r="AP416">
        <v>21060.335454158299</v>
      </c>
      <c r="AQ416">
        <v>0</v>
      </c>
      <c r="AR416">
        <v>0</v>
      </c>
      <c r="AS416">
        <v>14.050383</v>
      </c>
    </row>
    <row r="417" spans="1:45" x14ac:dyDescent="0.3">
      <c r="A417" t="s">
        <v>652</v>
      </c>
      <c r="B417" s="6" t="s">
        <v>183</v>
      </c>
      <c r="C417">
        <v>0</v>
      </c>
      <c r="D417">
        <v>0</v>
      </c>
      <c r="E417">
        <v>57.898300280000001</v>
      </c>
      <c r="F417" s="6"/>
      <c r="G417" s="6"/>
      <c r="H417" s="6"/>
      <c r="I417" s="6"/>
      <c r="J417" s="6"/>
      <c r="K417" s="6"/>
      <c r="L417" s="6">
        <v>20.84338884405792</v>
      </c>
      <c r="M417" s="6">
        <v>26.899539767388699</v>
      </c>
      <c r="N417" s="6"/>
      <c r="O417">
        <v>3.3864818513393402E-2</v>
      </c>
      <c r="P417">
        <v>0.29180783033370972</v>
      </c>
      <c r="Q417" t="s">
        <v>255</v>
      </c>
      <c r="R417">
        <v>1.0625</v>
      </c>
      <c r="S417" s="6">
        <v>4682.1716801119974</v>
      </c>
      <c r="T417" s="6">
        <v>2852.12726245458</v>
      </c>
      <c r="U417" s="6">
        <v>5481.5794518405237</v>
      </c>
      <c r="V417">
        <v>7231.5757961203171</v>
      </c>
      <c r="W417">
        <v>3247.7494542415761</v>
      </c>
      <c r="X417">
        <v>301.91758803868152</v>
      </c>
      <c r="Y417">
        <v>783.6749674141364</v>
      </c>
      <c r="Z417">
        <v>0</v>
      </c>
      <c r="AA417">
        <v>1751.8563939073599</v>
      </c>
      <c r="AB417">
        <v>4</v>
      </c>
      <c r="AC417" s="6">
        <v>53.963758095255301</v>
      </c>
      <c r="AD417" s="6">
        <v>23106</v>
      </c>
      <c r="AE417">
        <v>3219</v>
      </c>
      <c r="AF417">
        <v>4325</v>
      </c>
      <c r="AG417">
        <v>22000</v>
      </c>
      <c r="AH417" s="23">
        <v>80.095870971679602</v>
      </c>
      <c r="AI417" s="23">
        <v>75.843215942382798</v>
      </c>
      <c r="AJ417" s="23">
        <v>1.2869397401809599</v>
      </c>
      <c r="AK417" s="23">
        <v>78.973663330078097</v>
      </c>
      <c r="AL417" s="23">
        <v>4.4173879623412997</v>
      </c>
      <c r="AM417" s="23">
        <v>75.447196960449205</v>
      </c>
      <c r="AN417">
        <v>195.63333333327</v>
      </c>
      <c r="AO417">
        <v>41975.433333360001</v>
      </c>
      <c r="AP417">
        <v>21060.335454158299</v>
      </c>
      <c r="AQ417">
        <v>0</v>
      </c>
      <c r="AR417">
        <v>0</v>
      </c>
      <c r="AS417">
        <v>14.050383</v>
      </c>
    </row>
    <row r="418" spans="1:45" x14ac:dyDescent="0.3">
      <c r="A418" t="s">
        <v>653</v>
      </c>
      <c r="B418" s="6" t="s">
        <v>183</v>
      </c>
      <c r="C418">
        <v>0</v>
      </c>
      <c r="D418">
        <v>0</v>
      </c>
      <c r="E418">
        <v>545.86264670000003</v>
      </c>
      <c r="F418" s="6"/>
      <c r="G418" s="6"/>
      <c r="H418" s="6"/>
      <c r="I418" s="6"/>
      <c r="J418" s="6"/>
      <c r="K418" s="6"/>
      <c r="L418" s="6">
        <v>196.51055959727611</v>
      </c>
      <c r="M418" s="6">
        <v>545.90980194498195</v>
      </c>
      <c r="N418" s="6"/>
      <c r="O418">
        <v>3.4030772745609283E-2</v>
      </c>
      <c r="P418">
        <v>0.28975436091423029</v>
      </c>
      <c r="Q418" t="s">
        <v>304</v>
      </c>
      <c r="R418">
        <v>1.0625</v>
      </c>
      <c r="S418" s="6">
        <v>4471.4399575910884</v>
      </c>
      <c r="T418" s="6">
        <v>3184.3179046949931</v>
      </c>
      <c r="U418" s="6">
        <v>5546.0393841103323</v>
      </c>
      <c r="V418">
        <v>7309.7935080896978</v>
      </c>
      <c r="W418">
        <v>2981.9449620481641</v>
      </c>
      <c r="X418">
        <v>167.89402329708921</v>
      </c>
      <c r="Y418">
        <v>629.33744317402864</v>
      </c>
      <c r="Z418">
        <v>0</v>
      </c>
      <c r="AA418">
        <v>2070.2962620130202</v>
      </c>
      <c r="AB418">
        <v>4</v>
      </c>
      <c r="AC418" s="6">
        <v>55.022262230625167</v>
      </c>
      <c r="AD418" s="6">
        <v>22165</v>
      </c>
      <c r="AE418">
        <v>2321</v>
      </c>
      <c r="AF418">
        <v>3231</v>
      </c>
      <c r="AG418">
        <v>21255</v>
      </c>
      <c r="AH418" s="23">
        <v>80.095870971679602</v>
      </c>
      <c r="AI418" s="23">
        <v>73.784690856933594</v>
      </c>
      <c r="AJ418" s="23">
        <v>1.2668859958648599</v>
      </c>
      <c r="AK418" s="23">
        <v>77.165283203125</v>
      </c>
      <c r="AL418" s="23">
        <v>4.64747714996337</v>
      </c>
      <c r="AM418" s="23">
        <v>73.443580627441406</v>
      </c>
      <c r="AN418">
        <v>195.63333333327</v>
      </c>
      <c r="AO418">
        <v>41975.433333360001</v>
      </c>
      <c r="AP418">
        <v>21060.335454158299</v>
      </c>
      <c r="AQ418">
        <v>0</v>
      </c>
      <c r="AR418">
        <v>0</v>
      </c>
      <c r="AS418">
        <v>14.050383</v>
      </c>
    </row>
    <row r="419" spans="1:45" x14ac:dyDescent="0.3">
      <c r="A419" t="s">
        <v>654</v>
      </c>
      <c r="B419" s="6" t="s">
        <v>183</v>
      </c>
      <c r="C419">
        <v>0</v>
      </c>
      <c r="D419">
        <v>0</v>
      </c>
      <c r="E419">
        <v>447.18613160000001</v>
      </c>
      <c r="F419" s="6"/>
      <c r="G419" s="6"/>
      <c r="H419" s="6"/>
      <c r="I419" s="6"/>
      <c r="J419" s="6"/>
      <c r="K419" s="6"/>
      <c r="L419" s="6">
        <v>160.98701686353479</v>
      </c>
      <c r="M419" s="6">
        <v>417.76911266329199</v>
      </c>
      <c r="N419" s="6"/>
      <c r="O419">
        <v>3.4030772745609283E-2</v>
      </c>
      <c r="P419">
        <v>0.28873470425605768</v>
      </c>
      <c r="Q419" t="s">
        <v>255</v>
      </c>
      <c r="R419">
        <v>1.0625</v>
      </c>
      <c r="S419" s="6">
        <v>4443.9375256751364</v>
      </c>
      <c r="T419" s="6">
        <v>3167.1791091894511</v>
      </c>
      <c r="U419" s="6">
        <v>5487.0236622361854</v>
      </c>
      <c r="V419">
        <v>7365.5392829030588</v>
      </c>
      <c r="W419">
        <v>2949.539865240557</v>
      </c>
      <c r="X419">
        <v>225.10607540897331</v>
      </c>
      <c r="Y419">
        <v>688.23050369930968</v>
      </c>
      <c r="Z419">
        <v>0</v>
      </c>
      <c r="AA419">
        <v>2083.86120630802</v>
      </c>
      <c r="AB419">
        <v>4</v>
      </c>
      <c r="AC419" s="6">
        <v>55.617531395157783</v>
      </c>
      <c r="AD419" s="6">
        <v>21994</v>
      </c>
      <c r="AE419">
        <v>2298</v>
      </c>
      <c r="AF419">
        <v>3050</v>
      </c>
      <c r="AG419">
        <v>21242</v>
      </c>
      <c r="AH419" s="23">
        <v>80.095870971679602</v>
      </c>
      <c r="AI419" s="23">
        <v>83.306846618652301</v>
      </c>
      <c r="AJ419" s="23">
        <v>1.20331895351409</v>
      </c>
      <c r="AK419" s="23">
        <v>87.372955322265597</v>
      </c>
      <c r="AL419" s="23">
        <v>5.26942634582519</v>
      </c>
      <c r="AM419" s="23">
        <v>83.103645324707003</v>
      </c>
      <c r="AN419">
        <v>195.63333333327</v>
      </c>
      <c r="AO419">
        <v>41975.433333360001</v>
      </c>
      <c r="AP419">
        <v>21060.335454158299</v>
      </c>
      <c r="AQ419">
        <v>0</v>
      </c>
      <c r="AR419">
        <v>0</v>
      </c>
      <c r="AS419">
        <v>14.050383</v>
      </c>
    </row>
    <row r="420" spans="1:45" x14ac:dyDescent="0.3">
      <c r="A420" t="s">
        <v>655</v>
      </c>
      <c r="B420" s="6" t="s">
        <v>183</v>
      </c>
      <c r="C420" t="s">
        <v>179</v>
      </c>
      <c r="D420" t="s">
        <v>656</v>
      </c>
      <c r="E420">
        <v>26.087053019999999</v>
      </c>
      <c r="F420" s="6"/>
      <c r="G420" s="6"/>
      <c r="H420" s="6"/>
      <c r="I420" s="6"/>
      <c r="J420" s="6"/>
      <c r="K420" s="6"/>
      <c r="L420" s="6">
        <v>9.3913390897214413</v>
      </c>
      <c r="M420" s="6">
        <v>9.2298269042199994</v>
      </c>
      <c r="N420" s="6"/>
      <c r="O420">
        <v>3.4081794321537018E-2</v>
      </c>
      <c r="P420">
        <v>0.28747907280921942</v>
      </c>
      <c r="Q420" t="s">
        <v>304</v>
      </c>
      <c r="R420">
        <v>1.0625</v>
      </c>
      <c r="S420" s="6">
        <v>4348.0899693121301</v>
      </c>
      <c r="T420" s="6">
        <v>3286.868073300885</v>
      </c>
      <c r="U420" s="6">
        <v>5520.5717291220999</v>
      </c>
      <c r="V420">
        <v>7387.4750285132577</v>
      </c>
      <c r="W420">
        <v>2861.3825767124149</v>
      </c>
      <c r="X420">
        <v>255.50552049166231</v>
      </c>
      <c r="Y420">
        <v>664.61959621588551</v>
      </c>
      <c r="Z420">
        <v>0</v>
      </c>
      <c r="AA420">
        <v>2194.9621463312501</v>
      </c>
      <c r="AB420">
        <v>4</v>
      </c>
      <c r="AC420" s="6">
        <v>55.518162715002113</v>
      </c>
      <c r="AD420" s="6">
        <v>21939</v>
      </c>
      <c r="AE420">
        <v>2306</v>
      </c>
      <c r="AF420">
        <v>2977</v>
      </c>
      <c r="AG420">
        <v>21268</v>
      </c>
      <c r="AH420" s="23">
        <v>80.095870971679602</v>
      </c>
      <c r="AI420" s="23">
        <v>83.306846618652301</v>
      </c>
      <c r="AJ420" s="23">
        <v>1.20331895351409</v>
      </c>
      <c r="AK420" s="23">
        <v>87.372955322265597</v>
      </c>
      <c r="AL420" s="23">
        <v>5.26942634582519</v>
      </c>
      <c r="AM420" s="23">
        <v>83.103645324707003</v>
      </c>
      <c r="AN420">
        <v>195.63333333327</v>
      </c>
      <c r="AO420">
        <v>41975.433333360001</v>
      </c>
      <c r="AP420">
        <v>21060.335454158299</v>
      </c>
      <c r="AQ420">
        <v>0</v>
      </c>
      <c r="AR420">
        <v>0</v>
      </c>
      <c r="AS420">
        <v>14.050383</v>
      </c>
    </row>
    <row r="421" spans="1:45" x14ac:dyDescent="0.3">
      <c r="A421" t="s">
        <v>657</v>
      </c>
      <c r="B421" s="6" t="s">
        <v>183</v>
      </c>
      <c r="C421">
        <v>0</v>
      </c>
      <c r="D421">
        <v>0</v>
      </c>
      <c r="E421">
        <v>62.028708780000002</v>
      </c>
      <c r="F421" s="6"/>
      <c r="G421" s="6"/>
      <c r="H421" s="6"/>
      <c r="I421" s="6"/>
      <c r="J421" s="6"/>
      <c r="K421" s="6"/>
      <c r="L421" s="6">
        <v>22.330334025286131</v>
      </c>
      <c r="M421" s="6">
        <v>29.505145210838101</v>
      </c>
      <c r="N421" s="6"/>
      <c r="O421">
        <v>3.3641774207353592E-2</v>
      </c>
      <c r="P421">
        <v>0.29382839798927313</v>
      </c>
      <c r="Q421" t="s">
        <v>304</v>
      </c>
      <c r="R421">
        <v>1.0625</v>
      </c>
      <c r="S421" s="6">
        <v>4826.7812270189806</v>
      </c>
      <c r="T421" s="6">
        <v>3259.0393492628059</v>
      </c>
      <c r="U421" s="6">
        <v>6032.822361519361</v>
      </c>
      <c r="V421">
        <v>6799.4564641466686</v>
      </c>
      <c r="W421">
        <v>3376.218089864547</v>
      </c>
      <c r="X421">
        <v>345.85080855402538</v>
      </c>
      <c r="Y421">
        <v>235.91690307973809</v>
      </c>
      <c r="Z421">
        <v>0</v>
      </c>
      <c r="AA421">
        <v>1839.4741546555699</v>
      </c>
      <c r="AB421">
        <v>4</v>
      </c>
      <c r="AC421" s="6">
        <v>49.020766499613188</v>
      </c>
      <c r="AD421" s="6">
        <v>26464</v>
      </c>
      <c r="AE421">
        <v>6698</v>
      </c>
      <c r="AF421">
        <v>7350</v>
      </c>
      <c r="AG421">
        <v>25812</v>
      </c>
      <c r="AH421" s="23">
        <v>68.531494140625</v>
      </c>
      <c r="AI421" s="23">
        <v>66.889480590820298</v>
      </c>
      <c r="AJ421" s="23">
        <v>1.42703068256378</v>
      </c>
      <c r="AK421" s="23">
        <v>69.371063232421804</v>
      </c>
      <c r="AL421" s="23">
        <v>3.90860795974731</v>
      </c>
      <c r="AM421" s="23">
        <v>66.247482299804602</v>
      </c>
      <c r="AN421">
        <v>195.63333333327</v>
      </c>
      <c r="AO421">
        <v>41975.433333360001</v>
      </c>
      <c r="AP421">
        <v>21060.335454158299</v>
      </c>
      <c r="AQ421">
        <v>0</v>
      </c>
      <c r="AR421">
        <v>0</v>
      </c>
      <c r="AS421">
        <v>14.050383</v>
      </c>
    </row>
    <row r="422" spans="1:45" x14ac:dyDescent="0.3">
      <c r="A422" t="s">
        <v>658</v>
      </c>
      <c r="B422" s="6" t="s">
        <v>183</v>
      </c>
      <c r="C422" t="s">
        <v>179</v>
      </c>
      <c r="D422" t="s">
        <v>659</v>
      </c>
      <c r="E422">
        <v>229.77488249999999</v>
      </c>
      <c r="F422" s="6"/>
      <c r="G422" s="6"/>
      <c r="H422" s="6"/>
      <c r="I422" s="6"/>
      <c r="J422" s="6"/>
      <c r="K422" s="6"/>
      <c r="L422" s="6">
        <v>82.718960787914682</v>
      </c>
      <c r="M422" s="6">
        <v>170.97624011352801</v>
      </c>
      <c r="N422" s="6"/>
      <c r="O422">
        <v>3.4081794321537018E-2</v>
      </c>
      <c r="P422">
        <v>0.28975436091423029</v>
      </c>
      <c r="Q422" t="s">
        <v>304</v>
      </c>
      <c r="R422">
        <v>1.0625</v>
      </c>
      <c r="S422" s="6">
        <v>4375.1036179796138</v>
      </c>
      <c r="T422" s="6">
        <v>3286.705302043682</v>
      </c>
      <c r="U422" s="6">
        <v>5555.5357246219137</v>
      </c>
      <c r="V422">
        <v>7349.3464498835492</v>
      </c>
      <c r="W422">
        <v>2891.1025945014312</v>
      </c>
      <c r="X422">
        <v>220.1748785571051</v>
      </c>
      <c r="Y422">
        <v>627.50862076569217</v>
      </c>
      <c r="Z422">
        <v>0</v>
      </c>
      <c r="AA422">
        <v>2175.96716578935</v>
      </c>
      <c r="AB422">
        <v>4</v>
      </c>
      <c r="AC422" s="6">
        <v>55.109696489038029</v>
      </c>
      <c r="AD422" s="6">
        <v>22096</v>
      </c>
      <c r="AE422">
        <v>2302</v>
      </c>
      <c r="AF422">
        <v>3097</v>
      </c>
      <c r="AG422">
        <v>21301</v>
      </c>
      <c r="AH422" s="23">
        <v>80.095870971679602</v>
      </c>
      <c r="AI422" s="23">
        <v>73.784690856933594</v>
      </c>
      <c r="AJ422" s="23">
        <v>1.2668859958648599</v>
      </c>
      <c r="AK422" s="23">
        <v>77.165283203125</v>
      </c>
      <c r="AL422" s="23">
        <v>4.64747714996337</v>
      </c>
      <c r="AM422" s="23">
        <v>73.443580627441406</v>
      </c>
      <c r="AN422">
        <v>195.63333333327</v>
      </c>
      <c r="AO422">
        <v>41975.433333360001</v>
      </c>
      <c r="AP422">
        <v>21060.335454158299</v>
      </c>
      <c r="AQ422">
        <v>0</v>
      </c>
      <c r="AR422">
        <v>0</v>
      </c>
      <c r="AS422">
        <v>14.050383</v>
      </c>
    </row>
    <row r="423" spans="1:45" x14ac:dyDescent="0.3">
      <c r="A423" t="s">
        <v>660</v>
      </c>
      <c r="B423" s="6" t="s">
        <v>183</v>
      </c>
      <c r="C423">
        <v>0</v>
      </c>
      <c r="D423">
        <v>0</v>
      </c>
      <c r="E423">
        <v>89.287484800000001</v>
      </c>
      <c r="F423" s="6"/>
      <c r="G423" s="6"/>
      <c r="H423" s="6"/>
      <c r="I423" s="6"/>
      <c r="J423" s="6"/>
      <c r="K423" s="6"/>
      <c r="L423" s="6">
        <v>32.143494736365973</v>
      </c>
      <c r="M423" s="6">
        <v>48.100749441505101</v>
      </c>
      <c r="N423" s="6"/>
      <c r="O423">
        <v>3.3637788146734238E-2</v>
      </c>
      <c r="P423">
        <v>0.28547871112823492</v>
      </c>
      <c r="Q423" t="s">
        <v>307</v>
      </c>
      <c r="R423">
        <v>1.0625</v>
      </c>
      <c r="S423" s="6">
        <v>4157.5398574822348</v>
      </c>
      <c r="T423" s="6">
        <v>3569.574033118547</v>
      </c>
      <c r="U423" s="6">
        <v>5646.6558518586926</v>
      </c>
      <c r="V423">
        <v>7397.3839555121376</v>
      </c>
      <c r="W423">
        <v>2697.5846852212421</v>
      </c>
      <c r="X423">
        <v>439.18932820388801</v>
      </c>
      <c r="Y423">
        <v>652.79473248879879</v>
      </c>
      <c r="Z423">
        <v>0</v>
      </c>
      <c r="AA423">
        <v>2436.7927873703402</v>
      </c>
      <c r="AB423">
        <v>4</v>
      </c>
      <c r="AC423" s="6">
        <v>56.441506083377561</v>
      </c>
      <c r="AD423" s="6">
        <v>21692</v>
      </c>
      <c r="AE423">
        <v>2229</v>
      </c>
      <c r="AF423">
        <v>2703</v>
      </c>
      <c r="AG423">
        <v>21218</v>
      </c>
      <c r="AH423" s="23">
        <v>68.531494140625</v>
      </c>
      <c r="AI423" s="23">
        <v>73.784690856933594</v>
      </c>
      <c r="AJ423" s="23">
        <v>1.2668859958648599</v>
      </c>
      <c r="AK423" s="23">
        <v>77.165283203125</v>
      </c>
      <c r="AL423" s="23">
        <v>4.64747714996337</v>
      </c>
      <c r="AM423" s="23">
        <v>73.443580627441406</v>
      </c>
      <c r="AN423">
        <v>195.63333333327</v>
      </c>
      <c r="AO423">
        <v>41975.433333360001</v>
      </c>
      <c r="AP423">
        <v>21060.335454158299</v>
      </c>
      <c r="AQ423">
        <v>0</v>
      </c>
      <c r="AR423">
        <v>0</v>
      </c>
      <c r="AS423">
        <v>14.050383</v>
      </c>
    </row>
    <row r="424" spans="1:45" x14ac:dyDescent="0.3">
      <c r="A424" t="s">
        <v>661</v>
      </c>
      <c r="B424" s="6" t="s">
        <v>183</v>
      </c>
      <c r="C424" t="s">
        <v>179</v>
      </c>
      <c r="D424">
        <v>0</v>
      </c>
      <c r="E424">
        <v>289.29992010000001</v>
      </c>
      <c r="F424" s="6"/>
      <c r="G424" s="6"/>
      <c r="H424" s="6"/>
      <c r="I424" s="6"/>
      <c r="J424" s="6"/>
      <c r="K424" s="6"/>
      <c r="L424" s="6">
        <v>104.14797729117799</v>
      </c>
      <c r="M424" s="6">
        <v>232.89875775782599</v>
      </c>
      <c r="N424" s="6"/>
      <c r="O424">
        <v>3.3867895603179932E-2</v>
      </c>
      <c r="P424">
        <v>0.28747907280921942</v>
      </c>
      <c r="Q424" t="s">
        <v>307</v>
      </c>
      <c r="R424">
        <v>1.0625</v>
      </c>
      <c r="S424" s="6">
        <v>4212.6074258969757</v>
      </c>
      <c r="T424" s="6">
        <v>3422.4939124368962</v>
      </c>
      <c r="U424" s="6">
        <v>5524.3926452572741</v>
      </c>
      <c r="V424">
        <v>7452.7054776301466</v>
      </c>
      <c r="W424">
        <v>2732.8354267420491</v>
      </c>
      <c r="X424">
        <v>371.91587691245888</v>
      </c>
      <c r="Y424">
        <v>704.29833196910602</v>
      </c>
      <c r="Z424">
        <v>0</v>
      </c>
      <c r="AA424">
        <v>2340.21793685784</v>
      </c>
      <c r="AB424">
        <v>4</v>
      </c>
      <c r="AC424" s="6">
        <v>56.692567210907541</v>
      </c>
      <c r="AD424" s="6">
        <v>21580</v>
      </c>
      <c r="AE424">
        <v>2226</v>
      </c>
      <c r="AF424">
        <v>2630</v>
      </c>
      <c r="AG424">
        <v>21176</v>
      </c>
      <c r="AH424" s="23">
        <v>80.095870971679602</v>
      </c>
      <c r="AI424" s="23">
        <v>73.784690856933594</v>
      </c>
      <c r="AJ424" s="23">
        <v>1.2668859958648599</v>
      </c>
      <c r="AK424" s="23">
        <v>77.165283203125</v>
      </c>
      <c r="AL424" s="23">
        <v>4.64747714996337</v>
      </c>
      <c r="AM424" s="23">
        <v>73.443580627441406</v>
      </c>
      <c r="AN424">
        <v>195.63333333327</v>
      </c>
      <c r="AO424">
        <v>41975.433333360001</v>
      </c>
      <c r="AP424">
        <v>21060.335454158299</v>
      </c>
      <c r="AQ424">
        <v>0</v>
      </c>
      <c r="AR424">
        <v>0</v>
      </c>
      <c r="AS424">
        <v>14.050383</v>
      </c>
    </row>
    <row r="425" spans="1:45" x14ac:dyDescent="0.3">
      <c r="A425" t="s">
        <v>662</v>
      </c>
      <c r="B425" s="6" t="s">
        <v>183</v>
      </c>
      <c r="C425">
        <v>0</v>
      </c>
      <c r="D425">
        <v>0</v>
      </c>
      <c r="E425">
        <v>104.8766153</v>
      </c>
      <c r="F425" s="6"/>
      <c r="G425" s="6"/>
      <c r="H425" s="6"/>
      <c r="I425" s="6"/>
      <c r="J425" s="6"/>
      <c r="K425" s="6"/>
      <c r="L425" s="6">
        <v>37.755581900049002</v>
      </c>
      <c r="M425" s="6">
        <v>59.692624475050998</v>
      </c>
      <c r="N425" s="6"/>
      <c r="O425">
        <v>3.3926442265510559E-2</v>
      </c>
      <c r="P425">
        <v>0.28590437769889832</v>
      </c>
      <c r="Q425" t="s">
        <v>304</v>
      </c>
      <c r="R425">
        <v>1.0625</v>
      </c>
      <c r="S425" s="6">
        <v>3914.9237626437371</v>
      </c>
      <c r="T425" s="6">
        <v>3888.304784050843</v>
      </c>
      <c r="U425" s="6">
        <v>6206.1387955169066</v>
      </c>
      <c r="V425">
        <v>7197.1511599091909</v>
      </c>
      <c r="W425">
        <v>2597.1432584830641</v>
      </c>
      <c r="X425">
        <v>1093.305887558791</v>
      </c>
      <c r="Y425">
        <v>937.89082462236365</v>
      </c>
      <c r="Z425">
        <v>0</v>
      </c>
      <c r="AA425">
        <v>2940.51401589332</v>
      </c>
      <c r="AB425">
        <v>4</v>
      </c>
      <c r="AC425" s="6">
        <v>57.264341068886289</v>
      </c>
      <c r="AD425" s="6">
        <v>21355</v>
      </c>
      <c r="AE425">
        <v>2105</v>
      </c>
      <c r="AF425">
        <v>2361</v>
      </c>
      <c r="AG425">
        <v>21099</v>
      </c>
      <c r="AH425" s="23">
        <v>79.5914306640625</v>
      </c>
      <c r="AI425" s="23">
        <v>71.461845397949205</v>
      </c>
      <c r="AJ425" s="23">
        <v>1.2856425046920701</v>
      </c>
      <c r="AK425" s="23">
        <v>75.053627014160099</v>
      </c>
      <c r="AL425" s="23">
        <v>4.8774180412292401</v>
      </c>
      <c r="AM425" s="23">
        <v>71.083053588867102</v>
      </c>
      <c r="AN425">
        <v>88.500000000029999</v>
      </c>
      <c r="AO425">
        <v>18086.366666670001</v>
      </c>
      <c r="AP425">
        <v>9059.6447707080006</v>
      </c>
      <c r="AQ425">
        <v>0</v>
      </c>
      <c r="AR425">
        <v>0</v>
      </c>
      <c r="AS425">
        <v>14.050383</v>
      </c>
    </row>
    <row r="426" spans="1:45" x14ac:dyDescent="0.3">
      <c r="A426" t="s">
        <v>663</v>
      </c>
      <c r="B426" s="6" t="s">
        <v>183</v>
      </c>
      <c r="C426" t="s">
        <v>179</v>
      </c>
      <c r="D426" t="s">
        <v>379</v>
      </c>
      <c r="E426">
        <v>30.086423230000001</v>
      </c>
      <c r="F426" s="6"/>
      <c r="G426" s="6"/>
      <c r="H426" s="6"/>
      <c r="I426" s="6"/>
      <c r="J426" s="6"/>
      <c r="K426" s="6"/>
      <c r="L426" s="6">
        <v>10.83111133346334</v>
      </c>
      <c r="M426" s="6">
        <v>11.1765002290888</v>
      </c>
      <c r="N426" s="6"/>
      <c r="O426">
        <v>3.3926442265510559E-2</v>
      </c>
      <c r="P426">
        <v>0.28701719641685491</v>
      </c>
      <c r="Q426" t="s">
        <v>304</v>
      </c>
      <c r="R426">
        <v>1.0625</v>
      </c>
      <c r="S426" s="6">
        <v>4021.1574063651428</v>
      </c>
      <c r="T426" s="6">
        <v>3986.1352835960702</v>
      </c>
      <c r="U426" s="6">
        <v>6152.921407280578</v>
      </c>
      <c r="V426">
        <v>7160.3237025553326</v>
      </c>
      <c r="W426">
        <v>2674.2306131340561</v>
      </c>
      <c r="X426">
        <v>941.44691305661911</v>
      </c>
      <c r="Y426">
        <v>788.80287482758922</v>
      </c>
      <c r="Z426">
        <v>0</v>
      </c>
      <c r="AA426">
        <v>2794.3069855725798</v>
      </c>
      <c r="AB426">
        <v>4</v>
      </c>
      <c r="AC426" s="6">
        <v>56.289251769713161</v>
      </c>
      <c r="AD426" s="6">
        <v>21177</v>
      </c>
      <c r="AE426">
        <v>2126</v>
      </c>
      <c r="AF426">
        <v>2483</v>
      </c>
      <c r="AG426">
        <v>20820</v>
      </c>
      <c r="AH426" s="23">
        <v>79.5914306640625</v>
      </c>
      <c r="AI426" s="23">
        <v>71.461845397949205</v>
      </c>
      <c r="AJ426" s="23">
        <v>1.2856425046920701</v>
      </c>
      <c r="AK426" s="23">
        <v>75.053627014160099</v>
      </c>
      <c r="AL426" s="23">
        <v>4.8774180412292401</v>
      </c>
      <c r="AM426" s="23">
        <v>71.083053588867102</v>
      </c>
      <c r="AN426">
        <v>88.500000000029999</v>
      </c>
      <c r="AO426">
        <v>18086.366666670001</v>
      </c>
      <c r="AP426">
        <v>9059.6447707080006</v>
      </c>
      <c r="AQ426">
        <v>0</v>
      </c>
      <c r="AR426">
        <v>0</v>
      </c>
      <c r="AS426">
        <v>14.050383</v>
      </c>
    </row>
    <row r="427" spans="1:45" x14ac:dyDescent="0.3">
      <c r="A427" t="s">
        <v>664</v>
      </c>
      <c r="B427" s="6" t="s">
        <v>183</v>
      </c>
      <c r="C427">
        <v>0</v>
      </c>
      <c r="D427">
        <v>0</v>
      </c>
      <c r="E427">
        <v>212.00212049999999</v>
      </c>
      <c r="F427" s="6"/>
      <c r="G427" s="6"/>
      <c r="H427" s="6"/>
      <c r="I427" s="6"/>
      <c r="J427" s="6"/>
      <c r="K427" s="6"/>
      <c r="L427" s="6">
        <v>76.320757863856855</v>
      </c>
      <c r="M427" s="6">
        <v>153.471139069874</v>
      </c>
      <c r="N427" s="6"/>
      <c r="O427">
        <v>3.4117031842470169E-2</v>
      </c>
      <c r="P427">
        <v>0.28592246770858759</v>
      </c>
      <c r="Q427" t="s">
        <v>255</v>
      </c>
      <c r="R427">
        <v>1.0625</v>
      </c>
      <c r="S427" s="6">
        <v>3962.8716006863751</v>
      </c>
      <c r="T427" s="6">
        <v>2763.1454817571239</v>
      </c>
      <c r="U427" s="6">
        <v>4760.1127257246671</v>
      </c>
      <c r="V427">
        <v>7931.2785538345897</v>
      </c>
      <c r="W427">
        <v>2905.3545853182409</v>
      </c>
      <c r="X427">
        <v>668.27664523603016</v>
      </c>
      <c r="Y427">
        <v>1435.795244721566</v>
      </c>
      <c r="Z427">
        <v>0</v>
      </c>
      <c r="AA427">
        <v>1994.07048394962</v>
      </c>
      <c r="AB427">
        <v>4</v>
      </c>
      <c r="AC427" s="6">
        <v>62.479213757417668</v>
      </c>
      <c r="AD427" s="6">
        <v>20566</v>
      </c>
      <c r="AE427">
        <v>2114</v>
      </c>
      <c r="AF427">
        <v>1954</v>
      </c>
      <c r="AG427">
        <v>20726</v>
      </c>
      <c r="AH427" s="23">
        <v>80.095870971679602</v>
      </c>
      <c r="AI427" s="23">
        <v>84.8365478515625</v>
      </c>
      <c r="AJ427" s="23">
        <v>1.24935173988342</v>
      </c>
      <c r="AK427" s="23">
        <v>88.957496643066406</v>
      </c>
      <c r="AL427" s="23">
        <v>5.3703055381774902</v>
      </c>
      <c r="AM427" s="23">
        <v>84.484909057617102</v>
      </c>
      <c r="AN427">
        <v>195.63333333327</v>
      </c>
      <c r="AO427">
        <v>41975.433333360001</v>
      </c>
      <c r="AP427">
        <v>21060.335454158299</v>
      </c>
      <c r="AQ427">
        <v>0</v>
      </c>
      <c r="AR427">
        <v>0</v>
      </c>
      <c r="AS427">
        <v>14.050383</v>
      </c>
    </row>
    <row r="428" spans="1:45" x14ac:dyDescent="0.3">
      <c r="A428" t="s">
        <v>665</v>
      </c>
      <c r="B428" s="6" t="s">
        <v>183</v>
      </c>
      <c r="C428">
        <v>0</v>
      </c>
      <c r="D428">
        <v>0</v>
      </c>
      <c r="E428">
        <v>124.9995627</v>
      </c>
      <c r="F428" s="6"/>
      <c r="G428" s="6"/>
      <c r="H428" s="6"/>
      <c r="I428" s="6"/>
      <c r="J428" s="6"/>
      <c r="K428" s="6"/>
      <c r="L428" s="6">
        <v>44.999843832403421</v>
      </c>
      <c r="M428" s="6">
        <v>75.543699301815494</v>
      </c>
      <c r="N428" s="6"/>
      <c r="O428">
        <v>3.4117031842470169E-2</v>
      </c>
      <c r="P428">
        <v>0.28592246770858759</v>
      </c>
      <c r="Q428" t="s">
        <v>273</v>
      </c>
      <c r="R428">
        <v>1.0625</v>
      </c>
      <c r="S428" s="6">
        <v>3941.2557755942198</v>
      </c>
      <c r="T428" s="6">
        <v>2763.925702545288</v>
      </c>
      <c r="U428" s="6">
        <v>4738.5737710801941</v>
      </c>
      <c r="V428">
        <v>7952.4115411630009</v>
      </c>
      <c r="W428">
        <v>2896.7834323651959</v>
      </c>
      <c r="X428">
        <v>646.48049559194294</v>
      </c>
      <c r="Y428">
        <v>1456.285388283517</v>
      </c>
      <c r="Z428">
        <v>0</v>
      </c>
      <c r="AA428">
        <v>2004.3475494474701</v>
      </c>
      <c r="AB428">
        <v>4</v>
      </c>
      <c r="AC428" s="6">
        <v>62.877460072785269</v>
      </c>
      <c r="AD428" s="6">
        <v>20461</v>
      </c>
      <c r="AE428">
        <v>2108</v>
      </c>
      <c r="AF428">
        <v>1953</v>
      </c>
      <c r="AG428">
        <v>20616</v>
      </c>
      <c r="AH428" s="23">
        <v>80.095870971679602</v>
      </c>
      <c r="AI428" s="23">
        <v>84.8365478515625</v>
      </c>
      <c r="AJ428" s="23">
        <v>1.24935173988342</v>
      </c>
      <c r="AK428" s="23">
        <v>88.957496643066406</v>
      </c>
      <c r="AL428" s="23">
        <v>5.3703055381774902</v>
      </c>
      <c r="AM428" s="23">
        <v>84.484909057617102</v>
      </c>
      <c r="AN428">
        <v>195.63333333327</v>
      </c>
      <c r="AO428">
        <v>41975.433333360001</v>
      </c>
      <c r="AP428">
        <v>21060.335454158299</v>
      </c>
      <c r="AQ428">
        <v>0</v>
      </c>
      <c r="AR428">
        <v>0</v>
      </c>
      <c r="AS428">
        <v>14.050383</v>
      </c>
    </row>
    <row r="429" spans="1:45" x14ac:dyDescent="0.3">
      <c r="A429" t="s">
        <v>666</v>
      </c>
      <c r="B429" s="6" t="s">
        <v>183</v>
      </c>
      <c r="C429">
        <v>0</v>
      </c>
      <c r="D429">
        <v>0</v>
      </c>
      <c r="E429">
        <v>316.32451229999998</v>
      </c>
      <c r="F429" s="6"/>
      <c r="G429" s="6"/>
      <c r="H429" s="6"/>
      <c r="I429" s="6"/>
      <c r="J429" s="6"/>
      <c r="K429" s="6"/>
      <c r="L429" s="6">
        <v>113.876823849678</v>
      </c>
      <c r="M429" s="6">
        <v>262.54535782655699</v>
      </c>
      <c r="N429" s="6"/>
      <c r="O429">
        <v>3.3716104924678802E-2</v>
      </c>
      <c r="P429">
        <v>0.28187677264213562</v>
      </c>
      <c r="Q429" t="s">
        <v>200</v>
      </c>
      <c r="R429">
        <v>1.0625</v>
      </c>
      <c r="S429" s="6">
        <v>3529.5341177025389</v>
      </c>
      <c r="T429" s="6">
        <v>3488.8785295723578</v>
      </c>
      <c r="U429" s="6">
        <v>5868.1885599933539</v>
      </c>
      <c r="V429">
        <v>7629.7421018392524</v>
      </c>
      <c r="W429">
        <v>2174.566867780979</v>
      </c>
      <c r="X429">
        <v>1216.0236208349261</v>
      </c>
      <c r="Y429">
        <v>1220.858577015272</v>
      </c>
      <c r="Z429">
        <v>0</v>
      </c>
      <c r="AA429">
        <v>3196.5961254669501</v>
      </c>
      <c r="AB429">
        <v>4</v>
      </c>
      <c r="AC429" s="6">
        <v>61.878270376967812</v>
      </c>
      <c r="AD429" s="6">
        <v>20055</v>
      </c>
      <c r="AE429">
        <v>1927</v>
      </c>
      <c r="AF429">
        <v>1414</v>
      </c>
      <c r="AG429">
        <v>20568</v>
      </c>
      <c r="AH429" s="23">
        <v>79.5914306640625</v>
      </c>
      <c r="AI429" s="23">
        <v>90.105171203613196</v>
      </c>
      <c r="AJ429" s="23">
        <v>1.2362768650054901</v>
      </c>
      <c r="AK429" s="23">
        <v>94.406486511230398</v>
      </c>
      <c r="AL429" s="23">
        <v>5.5375885963439897</v>
      </c>
      <c r="AM429" s="23">
        <v>89.939262390136705</v>
      </c>
      <c r="AN429">
        <v>88.500000000029999</v>
      </c>
      <c r="AO429">
        <v>18086.366666670001</v>
      </c>
      <c r="AP429">
        <v>9059.6447707080006</v>
      </c>
      <c r="AQ429">
        <v>0</v>
      </c>
      <c r="AR429">
        <v>0</v>
      </c>
      <c r="AS429">
        <v>14.050383</v>
      </c>
    </row>
    <row r="430" spans="1:45" x14ac:dyDescent="0.3">
      <c r="A430" t="s">
        <v>667</v>
      </c>
      <c r="B430" s="6" t="s">
        <v>183</v>
      </c>
      <c r="C430">
        <v>0</v>
      </c>
      <c r="D430">
        <v>0</v>
      </c>
      <c r="E430">
        <v>23.314303880000001</v>
      </c>
      <c r="F430" s="6"/>
      <c r="G430" s="6"/>
      <c r="H430" s="6"/>
      <c r="I430" s="6"/>
      <c r="J430" s="6"/>
      <c r="K430" s="6"/>
      <c r="L430" s="6">
        <v>8.393151787687092</v>
      </c>
      <c r="M430" s="6">
        <v>7.9380771705070403</v>
      </c>
      <c r="N430" s="6"/>
      <c r="O430">
        <v>3.3426396548748023E-2</v>
      </c>
      <c r="P430">
        <v>0.28409308195114141</v>
      </c>
      <c r="Q430" t="s">
        <v>200</v>
      </c>
      <c r="R430">
        <v>1.0625</v>
      </c>
      <c r="S430" s="6">
        <v>3650.984177025925</v>
      </c>
      <c r="T430" s="6">
        <v>3579.876320656429</v>
      </c>
      <c r="U430" s="6">
        <v>5748.8729002422369</v>
      </c>
      <c r="V430">
        <v>7622.7662546685706</v>
      </c>
      <c r="W430">
        <v>2251.6577032305918</v>
      </c>
      <c r="X430">
        <v>1022.266369697807</v>
      </c>
      <c r="Y430">
        <v>1079.0488177760681</v>
      </c>
      <c r="Z430">
        <v>0</v>
      </c>
      <c r="AA430">
        <v>3015.8003839551902</v>
      </c>
      <c r="AB430">
        <v>4</v>
      </c>
      <c r="AC430" s="6">
        <v>62.408200748914872</v>
      </c>
      <c r="AD430" s="6">
        <v>20339</v>
      </c>
      <c r="AE430">
        <v>1954</v>
      </c>
      <c r="AF430">
        <v>1566</v>
      </c>
      <c r="AG430">
        <v>20727</v>
      </c>
      <c r="AH430" s="23">
        <v>79.5914306640625</v>
      </c>
      <c r="AI430" s="23">
        <v>81.602706909179602</v>
      </c>
      <c r="AJ430" s="23">
        <v>1.2118954658508301</v>
      </c>
      <c r="AK430" s="23">
        <v>85.616920471191406</v>
      </c>
      <c r="AL430" s="23">
        <v>5.2261114120483398</v>
      </c>
      <c r="AM430" s="23">
        <v>81.414611816406193</v>
      </c>
      <c r="AN430">
        <v>88.500000000029999</v>
      </c>
      <c r="AO430">
        <v>18086.366666670001</v>
      </c>
      <c r="AP430">
        <v>9059.6447707080006</v>
      </c>
      <c r="AQ430">
        <v>0</v>
      </c>
      <c r="AR430">
        <v>0</v>
      </c>
      <c r="AS430">
        <v>14.050383</v>
      </c>
    </row>
    <row r="431" spans="1:45" x14ac:dyDescent="0.3">
      <c r="A431" t="s">
        <v>668</v>
      </c>
      <c r="B431" s="6" t="s">
        <v>183</v>
      </c>
      <c r="C431">
        <v>0</v>
      </c>
      <c r="D431">
        <v>0</v>
      </c>
      <c r="E431">
        <v>26.363608190000001</v>
      </c>
      <c r="F431" s="6"/>
      <c r="G431" s="6"/>
      <c r="H431" s="6"/>
      <c r="I431" s="6"/>
      <c r="J431" s="6"/>
      <c r="K431" s="6"/>
      <c r="L431" s="6">
        <v>9.4908942514657966</v>
      </c>
      <c r="M431" s="6">
        <v>9.3613400825179802</v>
      </c>
      <c r="N431" s="6"/>
      <c r="O431">
        <v>3.3426396548748023E-2</v>
      </c>
      <c r="P431">
        <v>0.28409308195114141</v>
      </c>
      <c r="Q431" t="s">
        <v>200</v>
      </c>
      <c r="R431">
        <v>1.0625</v>
      </c>
      <c r="S431" s="6">
        <v>3651.4743077783728</v>
      </c>
      <c r="T431" s="6">
        <v>3578.5072020568841</v>
      </c>
      <c r="U431" s="6">
        <v>5741.5671588730575</v>
      </c>
      <c r="V431">
        <v>7626.8776204485466</v>
      </c>
      <c r="W431">
        <v>2250.419537245501</v>
      </c>
      <c r="X431">
        <v>1018.179422698852</v>
      </c>
      <c r="Y431">
        <v>1078.3711025794009</v>
      </c>
      <c r="Z431">
        <v>0</v>
      </c>
      <c r="AA431">
        <v>3012.3385371074301</v>
      </c>
      <c r="AB431">
        <v>4</v>
      </c>
      <c r="AC431" s="6">
        <v>62.476712742674913</v>
      </c>
      <c r="AD431" s="6">
        <v>20339</v>
      </c>
      <c r="AE431">
        <v>1954</v>
      </c>
      <c r="AF431">
        <v>1566</v>
      </c>
      <c r="AG431">
        <v>20727</v>
      </c>
      <c r="AH431" s="23">
        <v>79.5914306640625</v>
      </c>
      <c r="AI431" s="23">
        <v>81.602706909179602</v>
      </c>
      <c r="AJ431" s="23">
        <v>1.2118954658508301</v>
      </c>
      <c r="AK431" s="23">
        <v>85.616920471191406</v>
      </c>
      <c r="AL431" s="23">
        <v>5.2261114120483398</v>
      </c>
      <c r="AM431" s="23">
        <v>81.414611816406193</v>
      </c>
      <c r="AN431">
        <v>88.500000000029999</v>
      </c>
      <c r="AO431">
        <v>18086.366666670001</v>
      </c>
      <c r="AP431">
        <v>9059.6447707080006</v>
      </c>
      <c r="AQ431">
        <v>0</v>
      </c>
      <c r="AR431">
        <v>0</v>
      </c>
      <c r="AS431">
        <v>14.050383</v>
      </c>
    </row>
    <row r="432" spans="1:45" x14ac:dyDescent="0.3">
      <c r="A432" t="s">
        <v>669</v>
      </c>
      <c r="B432" s="6" t="s">
        <v>183</v>
      </c>
      <c r="C432">
        <v>0</v>
      </c>
      <c r="D432">
        <v>0</v>
      </c>
      <c r="E432">
        <v>309.3750483</v>
      </c>
      <c r="F432" s="6"/>
      <c r="G432" s="6"/>
      <c r="H432" s="6"/>
      <c r="I432" s="6"/>
      <c r="J432" s="6"/>
      <c r="K432" s="6"/>
      <c r="L432" s="6">
        <v>111.37501215863161</v>
      </c>
      <c r="M432" s="6">
        <v>254.83565050719201</v>
      </c>
      <c r="N432" s="6"/>
      <c r="O432">
        <v>3.500019758939743E-2</v>
      </c>
      <c r="P432">
        <v>0.28012332320213318</v>
      </c>
      <c r="Q432" t="s">
        <v>200</v>
      </c>
      <c r="R432">
        <v>1.0625</v>
      </c>
      <c r="S432" s="6">
        <v>3488.0115377545822</v>
      </c>
      <c r="T432" s="6">
        <v>3459.013030245384</v>
      </c>
      <c r="U432" s="6">
        <v>5984.1681068450753</v>
      </c>
      <c r="V432">
        <v>7593.4076090341032</v>
      </c>
      <c r="W432">
        <v>2172.7570239223628</v>
      </c>
      <c r="X432">
        <v>1335.810830223026</v>
      </c>
      <c r="Y432">
        <v>1300.4575365680851</v>
      </c>
      <c r="Z432">
        <v>0</v>
      </c>
      <c r="AA432">
        <v>3296.4160290802201</v>
      </c>
      <c r="AB432">
        <v>4</v>
      </c>
      <c r="AC432" s="6">
        <v>61.535536584821237</v>
      </c>
      <c r="AD432" s="6">
        <v>20041</v>
      </c>
      <c r="AE432">
        <v>1922</v>
      </c>
      <c r="AF432">
        <v>1415</v>
      </c>
      <c r="AG432">
        <v>20548</v>
      </c>
      <c r="AH432" s="23">
        <v>79.5914306640625</v>
      </c>
      <c r="AI432" s="23">
        <v>79.699935913085895</v>
      </c>
      <c r="AJ432" s="23">
        <v>1.2592622041702199</v>
      </c>
      <c r="AK432" s="23">
        <v>83.486137390136705</v>
      </c>
      <c r="AL432" s="23">
        <v>5.0454640388488698</v>
      </c>
      <c r="AM432" s="23">
        <v>79.441909790039006</v>
      </c>
      <c r="AN432">
        <v>88.500000000029999</v>
      </c>
      <c r="AO432">
        <v>18086.366666670001</v>
      </c>
      <c r="AP432">
        <v>9059.6447707080006</v>
      </c>
      <c r="AQ432">
        <v>0</v>
      </c>
      <c r="AR432">
        <v>0</v>
      </c>
      <c r="AS432">
        <v>14.050383</v>
      </c>
    </row>
    <row r="433" spans="1:45" x14ac:dyDescent="0.3">
      <c r="A433" t="s">
        <v>670</v>
      </c>
      <c r="B433" s="6" t="s">
        <v>183</v>
      </c>
      <c r="C433">
        <v>0</v>
      </c>
      <c r="D433">
        <v>0</v>
      </c>
      <c r="E433">
        <v>149.9673899</v>
      </c>
      <c r="F433" s="6"/>
      <c r="G433" s="6"/>
      <c r="H433" s="6"/>
      <c r="I433" s="6"/>
      <c r="J433" s="6"/>
      <c r="K433" s="6"/>
      <c r="L433" s="6">
        <v>53.988260024115441</v>
      </c>
      <c r="M433" s="6">
        <v>96.451958968912507</v>
      </c>
      <c r="N433" s="6"/>
      <c r="O433">
        <v>3.4605618566274643E-2</v>
      </c>
      <c r="P433">
        <v>0.28174495697021479</v>
      </c>
      <c r="Q433" t="s">
        <v>304</v>
      </c>
      <c r="R433">
        <v>1.0625</v>
      </c>
      <c r="S433" s="6">
        <v>3543.8952064972491</v>
      </c>
      <c r="T433" s="6">
        <v>3525.7517948348632</v>
      </c>
      <c r="U433" s="6">
        <v>6549.9406239556356</v>
      </c>
      <c r="V433">
        <v>7292.2651968513846</v>
      </c>
      <c r="W433">
        <v>2418.592230524062</v>
      </c>
      <c r="X433">
        <v>1791.3061247646101</v>
      </c>
      <c r="Y433">
        <v>1611.711025868917</v>
      </c>
      <c r="Z433">
        <v>0</v>
      </c>
      <c r="AA433">
        <v>3572.28889235618</v>
      </c>
      <c r="AB433">
        <v>4</v>
      </c>
      <c r="AC433" s="6">
        <v>57.925638824583039</v>
      </c>
      <c r="AD433" s="6">
        <v>20637</v>
      </c>
      <c r="AE433">
        <v>2022</v>
      </c>
      <c r="AF433">
        <v>1827</v>
      </c>
      <c r="AG433">
        <v>20832</v>
      </c>
      <c r="AH433" s="23">
        <v>79.5914306640625</v>
      </c>
      <c r="AI433" s="23">
        <v>77.062286376953097</v>
      </c>
      <c r="AJ433" s="23">
        <v>1.2305161952972401</v>
      </c>
      <c r="AK433" s="23">
        <v>80.635292053222599</v>
      </c>
      <c r="AL433" s="23">
        <v>4.8035182952880797</v>
      </c>
      <c r="AM433" s="23">
        <v>76.805007934570298</v>
      </c>
      <c r="AN433">
        <v>88.500000000029999</v>
      </c>
      <c r="AO433">
        <v>18086.366666670001</v>
      </c>
      <c r="AP433">
        <v>9059.6447707080006</v>
      </c>
      <c r="AQ433">
        <v>0</v>
      </c>
      <c r="AR433">
        <v>0</v>
      </c>
      <c r="AS433">
        <v>14.050383</v>
      </c>
    </row>
    <row r="434" spans="1:45" x14ac:dyDescent="0.3">
      <c r="A434" t="s">
        <v>671</v>
      </c>
      <c r="B434" s="6" t="s">
        <v>183</v>
      </c>
      <c r="C434">
        <v>0</v>
      </c>
      <c r="D434">
        <v>0</v>
      </c>
      <c r="E434">
        <v>21.63110318</v>
      </c>
      <c r="F434" s="6"/>
      <c r="G434" s="6"/>
      <c r="H434" s="6"/>
      <c r="I434" s="6"/>
      <c r="J434" s="6"/>
      <c r="K434" s="6"/>
      <c r="L434" s="6">
        <v>7.7872033756971346</v>
      </c>
      <c r="M434" s="6">
        <v>7.1787961629955497</v>
      </c>
      <c r="N434" s="6"/>
      <c r="O434">
        <v>3.4163188189268112E-2</v>
      </c>
      <c r="P434">
        <v>0.28368443250656128</v>
      </c>
      <c r="Q434" t="s">
        <v>200</v>
      </c>
      <c r="R434">
        <v>1.0625</v>
      </c>
      <c r="S434" s="6">
        <v>3768.92531255831</v>
      </c>
      <c r="T434" s="6">
        <v>3749.314102546899</v>
      </c>
      <c r="U434" s="6">
        <v>6235.4102501795842</v>
      </c>
      <c r="V434">
        <v>7276.339714185945</v>
      </c>
      <c r="W434">
        <v>2483.3673872747549</v>
      </c>
      <c r="X434">
        <v>1261.537792068877</v>
      </c>
      <c r="Y434">
        <v>1118.550512126777</v>
      </c>
      <c r="Z434">
        <v>0</v>
      </c>
      <c r="AA434">
        <v>3119.85276660506</v>
      </c>
      <c r="AB434">
        <v>4</v>
      </c>
      <c r="AC434" s="6">
        <v>58.37304152717757</v>
      </c>
      <c r="AD434" s="6">
        <v>21010</v>
      </c>
      <c r="AE434">
        <v>2056</v>
      </c>
      <c r="AF434">
        <v>2151</v>
      </c>
      <c r="AG434">
        <v>20915</v>
      </c>
      <c r="AH434" s="23">
        <v>79.5914306640625</v>
      </c>
      <c r="AI434" s="23">
        <v>79.699935913085895</v>
      </c>
      <c r="AJ434" s="23">
        <v>1.2592622041702199</v>
      </c>
      <c r="AK434" s="23">
        <v>83.486137390136705</v>
      </c>
      <c r="AL434" s="23">
        <v>5.0454640388488698</v>
      </c>
      <c r="AM434" s="23">
        <v>79.441909790039006</v>
      </c>
      <c r="AN434">
        <v>88.500000000029999</v>
      </c>
      <c r="AO434">
        <v>18086.366666670001</v>
      </c>
      <c r="AP434">
        <v>9059.6447707080006</v>
      </c>
      <c r="AQ434">
        <v>0</v>
      </c>
      <c r="AR434">
        <v>0</v>
      </c>
      <c r="AS434">
        <v>14.050383</v>
      </c>
    </row>
    <row r="435" spans="1:45" x14ac:dyDescent="0.3">
      <c r="A435" t="s">
        <v>672</v>
      </c>
      <c r="B435" s="6" t="s">
        <v>183</v>
      </c>
      <c r="C435">
        <v>0</v>
      </c>
      <c r="D435">
        <v>0</v>
      </c>
      <c r="E435">
        <v>35.76142368</v>
      </c>
      <c r="F435" s="6"/>
      <c r="G435" s="6"/>
      <c r="H435" s="6"/>
      <c r="I435" s="6"/>
      <c r="J435" s="6"/>
      <c r="K435" s="6"/>
      <c r="L435" s="6">
        <v>12.874110426642</v>
      </c>
      <c r="M435" s="6">
        <v>14.092649408083201</v>
      </c>
      <c r="N435" s="6"/>
      <c r="O435">
        <v>3.400774672627449E-2</v>
      </c>
      <c r="P435">
        <v>0.28368443250656128</v>
      </c>
      <c r="Q435" t="s">
        <v>200</v>
      </c>
      <c r="R435">
        <v>1.0625</v>
      </c>
      <c r="S435" s="6">
        <v>3675.3455055432391</v>
      </c>
      <c r="T435" s="6">
        <v>3649.4570492943099</v>
      </c>
      <c r="U435" s="6">
        <v>6102.220161647776</v>
      </c>
      <c r="V435">
        <v>7407.0515460527649</v>
      </c>
      <c r="W435">
        <v>2365.6506010368812</v>
      </c>
      <c r="X435">
        <v>1235.9288211103519</v>
      </c>
      <c r="Y435">
        <v>1146.6901177392001</v>
      </c>
      <c r="Z435">
        <v>0</v>
      </c>
      <c r="AA435">
        <v>3152.2014971179601</v>
      </c>
      <c r="AB435">
        <v>4</v>
      </c>
      <c r="AC435" s="6">
        <v>59.80324664714766</v>
      </c>
      <c r="AD435" s="6">
        <v>20592</v>
      </c>
      <c r="AE435">
        <v>2040</v>
      </c>
      <c r="AF435">
        <v>1765</v>
      </c>
      <c r="AG435">
        <v>20867</v>
      </c>
      <c r="AH435" s="23">
        <v>79.5914306640625</v>
      </c>
      <c r="AI435" s="23">
        <v>79.699935913085895</v>
      </c>
      <c r="AJ435" s="23">
        <v>1.2592622041702199</v>
      </c>
      <c r="AK435" s="23">
        <v>83.486137390136705</v>
      </c>
      <c r="AL435" s="23">
        <v>5.0454640388488698</v>
      </c>
      <c r="AM435" s="23">
        <v>79.441909790039006</v>
      </c>
      <c r="AN435">
        <v>88.500000000029999</v>
      </c>
      <c r="AO435">
        <v>18086.366666670001</v>
      </c>
      <c r="AP435">
        <v>9059.6447707080006</v>
      </c>
      <c r="AQ435">
        <v>0</v>
      </c>
      <c r="AR435">
        <v>0</v>
      </c>
      <c r="AS435">
        <v>14.050383</v>
      </c>
    </row>
    <row r="436" spans="1:45" x14ac:dyDescent="0.3">
      <c r="A436" t="s">
        <v>673</v>
      </c>
      <c r="B436" s="6" t="s">
        <v>183</v>
      </c>
      <c r="C436">
        <v>0</v>
      </c>
      <c r="D436">
        <v>0</v>
      </c>
      <c r="E436">
        <v>30.303068329999999</v>
      </c>
      <c r="F436" s="6"/>
      <c r="G436" s="6"/>
      <c r="H436" s="6"/>
      <c r="I436" s="6"/>
      <c r="J436" s="6"/>
      <c r="K436" s="6"/>
      <c r="L436" s="6">
        <v>10.909101380333301</v>
      </c>
      <c r="M436" s="6">
        <v>11.284608897774699</v>
      </c>
      <c r="N436" s="6"/>
      <c r="O436">
        <v>3.400774672627449E-2</v>
      </c>
      <c r="P436">
        <v>0.28368443250656128</v>
      </c>
      <c r="Q436" t="s">
        <v>200</v>
      </c>
      <c r="R436">
        <v>1.0625</v>
      </c>
      <c r="S436" s="6">
        <v>3677.4589822756129</v>
      </c>
      <c r="T436" s="6">
        <v>3652.2770780926312</v>
      </c>
      <c r="U436" s="6">
        <v>6111.4312914862003</v>
      </c>
      <c r="V436">
        <v>7400.805761575687</v>
      </c>
      <c r="W436">
        <v>2370.142325506195</v>
      </c>
      <c r="X436">
        <v>1241.503048292396</v>
      </c>
      <c r="Y436">
        <v>1148.931637426321</v>
      </c>
      <c r="Z436">
        <v>0</v>
      </c>
      <c r="AA436">
        <v>3154.66808579396</v>
      </c>
      <c r="AB436">
        <v>4</v>
      </c>
      <c r="AC436" s="6">
        <v>59.764568762784833</v>
      </c>
      <c r="AD436" s="6">
        <v>20728</v>
      </c>
      <c r="AE436">
        <v>2061</v>
      </c>
      <c r="AF436">
        <v>1913</v>
      </c>
      <c r="AG436">
        <v>20876</v>
      </c>
      <c r="AH436" s="23">
        <v>79.5914306640625</v>
      </c>
      <c r="AI436" s="23">
        <v>79.699935913085895</v>
      </c>
      <c r="AJ436" s="23">
        <v>1.2592622041702199</v>
      </c>
      <c r="AK436" s="23">
        <v>83.486137390136705</v>
      </c>
      <c r="AL436" s="23">
        <v>5.0454640388488698</v>
      </c>
      <c r="AM436" s="23">
        <v>79.441909790039006</v>
      </c>
      <c r="AN436">
        <v>88.500000000029999</v>
      </c>
      <c r="AO436">
        <v>18086.366666670001</v>
      </c>
      <c r="AP436">
        <v>9059.6447707080006</v>
      </c>
      <c r="AQ436">
        <v>0</v>
      </c>
      <c r="AR436">
        <v>0</v>
      </c>
      <c r="AS436">
        <v>14.050383</v>
      </c>
    </row>
    <row r="437" spans="1:45" x14ac:dyDescent="0.3">
      <c r="A437" t="s">
        <v>674</v>
      </c>
      <c r="B437" s="6" t="s">
        <v>183</v>
      </c>
      <c r="C437">
        <v>0</v>
      </c>
      <c r="D437">
        <v>0</v>
      </c>
      <c r="E437">
        <v>32.681898570000001</v>
      </c>
      <c r="F437" s="6"/>
      <c r="G437" s="6"/>
      <c r="H437" s="6"/>
      <c r="I437" s="6"/>
      <c r="J437" s="6"/>
      <c r="K437" s="6"/>
      <c r="L437" s="6">
        <v>11.765487981785119</v>
      </c>
      <c r="M437" s="6">
        <v>12.4888486653652</v>
      </c>
      <c r="N437" s="6"/>
      <c r="O437">
        <v>3.4081794321537018E-2</v>
      </c>
      <c r="P437">
        <v>0.28873470425605768</v>
      </c>
      <c r="Q437" t="s">
        <v>304</v>
      </c>
      <c r="R437">
        <v>1.0625</v>
      </c>
      <c r="S437" s="6">
        <v>4361.671663619687</v>
      </c>
      <c r="T437" s="6">
        <v>3256.9840585235829</v>
      </c>
      <c r="U437" s="6">
        <v>5498.3715029130226</v>
      </c>
      <c r="V437">
        <v>7396.7237305024864</v>
      </c>
      <c r="W437">
        <v>2871.9139064432939</v>
      </c>
      <c r="X437">
        <v>257.27241454186668</v>
      </c>
      <c r="Y437">
        <v>682.81639964514</v>
      </c>
      <c r="Z437">
        <v>0</v>
      </c>
      <c r="AA437">
        <v>2174.4233627983499</v>
      </c>
      <c r="AB437">
        <v>4</v>
      </c>
      <c r="AC437" s="6">
        <v>55.638680099300679</v>
      </c>
      <c r="AD437" s="6">
        <v>22012</v>
      </c>
      <c r="AE437">
        <v>2297</v>
      </c>
      <c r="AF437">
        <v>3024</v>
      </c>
      <c r="AG437">
        <v>21285</v>
      </c>
      <c r="AH437" s="23">
        <v>80.095870971679602</v>
      </c>
      <c r="AI437" s="23">
        <v>83.306846618652301</v>
      </c>
      <c r="AJ437" s="23">
        <v>1.20331895351409</v>
      </c>
      <c r="AK437" s="23">
        <v>87.372955322265597</v>
      </c>
      <c r="AL437" s="23">
        <v>5.26942634582519</v>
      </c>
      <c r="AM437" s="23">
        <v>83.103645324707003</v>
      </c>
      <c r="AN437">
        <v>195.63333333327</v>
      </c>
      <c r="AO437">
        <v>41975.433333360001</v>
      </c>
      <c r="AP437">
        <v>21060.335454158299</v>
      </c>
      <c r="AQ437">
        <v>0</v>
      </c>
      <c r="AR437">
        <v>0</v>
      </c>
      <c r="AS437">
        <v>14.050383</v>
      </c>
    </row>
    <row r="438" spans="1:45" x14ac:dyDescent="0.3">
      <c r="A438" t="s">
        <v>675</v>
      </c>
      <c r="B438" s="6" t="s">
        <v>183</v>
      </c>
      <c r="C438">
        <v>0</v>
      </c>
      <c r="D438">
        <v>0</v>
      </c>
      <c r="E438">
        <v>64.398199259999998</v>
      </c>
      <c r="F438" s="6"/>
      <c r="G438" s="6"/>
      <c r="H438" s="6"/>
      <c r="I438" s="6"/>
      <c r="J438" s="6"/>
      <c r="K438" s="6"/>
      <c r="L438" s="6">
        <v>23.18335667867213</v>
      </c>
      <c r="M438" s="6">
        <v>31.027165688119599</v>
      </c>
      <c r="N438" s="6"/>
      <c r="O438">
        <v>3.3709265291690833E-2</v>
      </c>
      <c r="P438">
        <v>0.29137593507766718</v>
      </c>
      <c r="Q438" t="s">
        <v>304</v>
      </c>
      <c r="R438">
        <v>1.0625</v>
      </c>
      <c r="S438" s="6">
        <v>4538.3698838680166</v>
      </c>
      <c r="T438" s="6">
        <v>3528.656631314293</v>
      </c>
      <c r="U438" s="6">
        <v>6022.4735897610717</v>
      </c>
      <c r="V438">
        <v>6948.4250697012449</v>
      </c>
      <c r="W438">
        <v>3108.9350182478338</v>
      </c>
      <c r="X438">
        <v>374.09842429176751</v>
      </c>
      <c r="Y438">
        <v>204.21793459104319</v>
      </c>
      <c r="Z438">
        <v>0</v>
      </c>
      <c r="AA438">
        <v>2157.94148414048</v>
      </c>
      <c r="AB438">
        <v>4</v>
      </c>
      <c r="AC438" s="6">
        <v>51.099747183465823</v>
      </c>
      <c r="AD438" s="6">
        <v>24145</v>
      </c>
      <c r="AE438">
        <v>3863</v>
      </c>
      <c r="AF438">
        <v>5038</v>
      </c>
      <c r="AG438">
        <v>22970</v>
      </c>
      <c r="AH438" s="23">
        <v>68.531494140625</v>
      </c>
      <c r="AI438" s="23">
        <v>73.784690856933594</v>
      </c>
      <c r="AJ438" s="23">
        <v>1.2668859958648599</v>
      </c>
      <c r="AK438" s="23">
        <v>77.165283203125</v>
      </c>
      <c r="AL438" s="23">
        <v>4.64747714996337</v>
      </c>
      <c r="AM438" s="23">
        <v>73.443580627441406</v>
      </c>
      <c r="AN438">
        <v>195.63333333327</v>
      </c>
      <c r="AO438">
        <v>41975.433333360001</v>
      </c>
      <c r="AP438">
        <v>21060.335454158299</v>
      </c>
      <c r="AQ438">
        <v>0</v>
      </c>
      <c r="AR438">
        <v>0</v>
      </c>
      <c r="AS438">
        <v>14.050383</v>
      </c>
    </row>
    <row r="439" spans="1:45" x14ac:dyDescent="0.3">
      <c r="A439" t="s">
        <v>676</v>
      </c>
      <c r="B439" s="6" t="s">
        <v>183</v>
      </c>
      <c r="C439">
        <v>0</v>
      </c>
      <c r="D439">
        <v>0</v>
      </c>
      <c r="E439">
        <v>56.523274600000001</v>
      </c>
      <c r="F439" s="6"/>
      <c r="G439" s="6"/>
      <c r="H439" s="6"/>
      <c r="I439" s="6"/>
      <c r="J439" s="6"/>
      <c r="K439" s="6"/>
      <c r="L439" s="6">
        <v>20.348384919650851</v>
      </c>
      <c r="M439" s="6">
        <v>26.045917870315002</v>
      </c>
      <c r="N439" s="6"/>
      <c r="O439">
        <v>3.3709265291690833E-2</v>
      </c>
      <c r="P439">
        <v>0.29137593507766718</v>
      </c>
      <c r="Q439" t="s">
        <v>304</v>
      </c>
      <c r="R439">
        <v>1.0625</v>
      </c>
      <c r="S439" s="6">
        <v>4540.4161289747444</v>
      </c>
      <c r="T439" s="6">
        <v>3505.8819966963301</v>
      </c>
      <c r="U439" s="6">
        <v>6000.4239994197824</v>
      </c>
      <c r="V439">
        <v>6961.8525247417592</v>
      </c>
      <c r="W439">
        <v>3107.2273934487212</v>
      </c>
      <c r="X439">
        <v>348.29158012788668</v>
      </c>
      <c r="Y439">
        <v>213.00050025586111</v>
      </c>
      <c r="Z439">
        <v>0</v>
      </c>
      <c r="AA439">
        <v>2146.8752789616201</v>
      </c>
      <c r="AB439">
        <v>4</v>
      </c>
      <c r="AC439" s="6">
        <v>51.216379184390682</v>
      </c>
      <c r="AD439" s="6">
        <v>24086</v>
      </c>
      <c r="AE439">
        <v>3860</v>
      </c>
      <c r="AF439">
        <v>5037</v>
      </c>
      <c r="AG439">
        <v>22909</v>
      </c>
      <c r="AH439" s="23">
        <v>68.531494140625</v>
      </c>
      <c r="AI439" s="23">
        <v>73.784690856933594</v>
      </c>
      <c r="AJ439" s="23">
        <v>1.2668859958648599</v>
      </c>
      <c r="AK439" s="23">
        <v>77.165283203125</v>
      </c>
      <c r="AL439" s="23">
        <v>4.64747714996337</v>
      </c>
      <c r="AM439" s="23">
        <v>73.443580627441406</v>
      </c>
      <c r="AN439">
        <v>195.63333333327</v>
      </c>
      <c r="AO439">
        <v>41975.433333360001</v>
      </c>
      <c r="AP439">
        <v>21060.335454158299</v>
      </c>
      <c r="AQ439">
        <v>0</v>
      </c>
      <c r="AR439">
        <v>0</v>
      </c>
      <c r="AS439">
        <v>14.050383</v>
      </c>
    </row>
    <row r="440" spans="1:45" x14ac:dyDescent="0.3">
      <c r="A440" t="s">
        <v>677</v>
      </c>
      <c r="B440" s="6" t="s">
        <v>183</v>
      </c>
      <c r="C440">
        <v>0</v>
      </c>
      <c r="D440">
        <v>0</v>
      </c>
      <c r="E440">
        <v>43.592657600000003</v>
      </c>
      <c r="F440" s="6"/>
      <c r="G440" s="6"/>
      <c r="H440" s="6"/>
      <c r="I440" s="6"/>
      <c r="J440" s="6"/>
      <c r="K440" s="6"/>
      <c r="L440" s="6">
        <v>15.693365082227141</v>
      </c>
      <c r="M440" s="6">
        <v>18.381345675522098</v>
      </c>
      <c r="N440" s="6"/>
      <c r="O440">
        <v>3.397977352142334E-2</v>
      </c>
      <c r="P440">
        <v>0.29316973686218262</v>
      </c>
      <c r="Q440" t="s">
        <v>304</v>
      </c>
      <c r="R440">
        <v>1.0625</v>
      </c>
      <c r="S440" s="6">
        <v>4660.1755082573218</v>
      </c>
      <c r="T440" s="6">
        <v>3189.208177342186</v>
      </c>
      <c r="U440" s="6">
        <v>5779.8542118719461</v>
      </c>
      <c r="V440">
        <v>7054.0957875784279</v>
      </c>
      <c r="W440">
        <v>3187.6178492259442</v>
      </c>
      <c r="X440">
        <v>90.683695192368532</v>
      </c>
      <c r="Y440">
        <v>414.44358301965337</v>
      </c>
      <c r="Z440">
        <v>0</v>
      </c>
      <c r="AA440">
        <v>1935.8117726537</v>
      </c>
      <c r="AB440">
        <v>4</v>
      </c>
      <c r="AC440" s="6">
        <v>52.026078723505123</v>
      </c>
      <c r="AD440" s="6">
        <v>23967</v>
      </c>
      <c r="AE440">
        <v>3693</v>
      </c>
      <c r="AF440">
        <v>4849</v>
      </c>
      <c r="AG440">
        <v>22811</v>
      </c>
      <c r="AH440" s="23">
        <v>68.531494140625</v>
      </c>
      <c r="AI440" s="23">
        <v>66.889480590820298</v>
      </c>
      <c r="AJ440" s="23">
        <v>1.42703068256378</v>
      </c>
      <c r="AK440" s="23">
        <v>69.371063232421804</v>
      </c>
      <c r="AL440" s="23">
        <v>3.90860795974731</v>
      </c>
      <c r="AM440" s="23">
        <v>66.247482299804602</v>
      </c>
      <c r="AN440">
        <v>195.63333333327</v>
      </c>
      <c r="AO440">
        <v>41975.433333360001</v>
      </c>
      <c r="AP440">
        <v>21060.335454158299</v>
      </c>
      <c r="AQ440">
        <v>0</v>
      </c>
      <c r="AR440">
        <v>0</v>
      </c>
      <c r="AS440">
        <v>14.050383</v>
      </c>
    </row>
    <row r="441" spans="1:45" x14ac:dyDescent="0.3">
      <c r="A441" t="s">
        <v>678</v>
      </c>
      <c r="B441" s="6" t="s">
        <v>183</v>
      </c>
      <c r="C441">
        <v>0</v>
      </c>
      <c r="D441">
        <v>0</v>
      </c>
      <c r="E441">
        <v>25.178596089999999</v>
      </c>
      <c r="F441" s="6"/>
      <c r="G441" s="6"/>
      <c r="H441" s="6"/>
      <c r="I441" s="6"/>
      <c r="J441" s="6"/>
      <c r="K441" s="6"/>
      <c r="L441" s="6">
        <v>9.0642990308068701</v>
      </c>
      <c r="M441" s="6">
        <v>8.8011691820555598</v>
      </c>
      <c r="N441" s="6"/>
      <c r="O441">
        <v>3.4028053283691413E-2</v>
      </c>
      <c r="P441">
        <v>0.28975436091423029</v>
      </c>
      <c r="Q441" t="s">
        <v>304</v>
      </c>
      <c r="R441">
        <v>1.0625</v>
      </c>
      <c r="S441" s="6">
        <v>4420.9793312578968</v>
      </c>
      <c r="T441" s="6">
        <v>3306.393489423067</v>
      </c>
      <c r="U441" s="6">
        <v>5638.3596850925042</v>
      </c>
      <c r="V441">
        <v>7268.3255715814894</v>
      </c>
      <c r="W441">
        <v>2944.4884782030222</v>
      </c>
      <c r="X441">
        <v>160.84959998106831</v>
      </c>
      <c r="Y441">
        <v>543.1963642089579</v>
      </c>
      <c r="Z441">
        <v>0</v>
      </c>
      <c r="AA441">
        <v>2151.13364161748</v>
      </c>
      <c r="AB441">
        <v>4</v>
      </c>
      <c r="AC441" s="6">
        <v>54.308956899168258</v>
      </c>
      <c r="AD441" s="6">
        <v>22251</v>
      </c>
      <c r="AE441">
        <v>2329</v>
      </c>
      <c r="AF441">
        <v>3243</v>
      </c>
      <c r="AG441">
        <v>21337</v>
      </c>
      <c r="AH441" s="23">
        <v>68.531494140625</v>
      </c>
      <c r="AI441" s="23">
        <v>73.784690856933594</v>
      </c>
      <c r="AJ441" s="23">
        <v>1.2668859958648599</v>
      </c>
      <c r="AK441" s="23">
        <v>77.165283203125</v>
      </c>
      <c r="AL441" s="23">
        <v>4.64747714996337</v>
      </c>
      <c r="AM441" s="23">
        <v>73.443580627441406</v>
      </c>
      <c r="AN441">
        <v>195.63333333327</v>
      </c>
      <c r="AO441">
        <v>41975.433333360001</v>
      </c>
      <c r="AP441">
        <v>21060.335454158299</v>
      </c>
      <c r="AQ441">
        <v>0</v>
      </c>
      <c r="AR441">
        <v>0</v>
      </c>
      <c r="AS441">
        <v>14.050383</v>
      </c>
    </row>
    <row r="442" spans="1:45" x14ac:dyDescent="0.3">
      <c r="A442" t="s">
        <v>679</v>
      </c>
      <c r="B442" s="6" t="s">
        <v>183</v>
      </c>
      <c r="C442">
        <v>0</v>
      </c>
      <c r="D442">
        <v>0</v>
      </c>
      <c r="E442">
        <v>61.210647569999999</v>
      </c>
      <c r="F442" s="6"/>
      <c r="G442" s="6"/>
      <c r="H442" s="6"/>
      <c r="I442" s="6"/>
      <c r="J442" s="6"/>
      <c r="K442" s="6"/>
      <c r="L442" s="6">
        <v>22.03584121892229</v>
      </c>
      <c r="M442" s="6">
        <v>28.984250258416399</v>
      </c>
      <c r="N442" s="6"/>
      <c r="O442">
        <v>3.397977352142334E-2</v>
      </c>
      <c r="P442">
        <v>0.29229822754859919</v>
      </c>
      <c r="Q442" t="s">
        <v>255</v>
      </c>
      <c r="R442">
        <v>1.0625</v>
      </c>
      <c r="S442" s="6">
        <v>4657.9479929013269</v>
      </c>
      <c r="T442" s="6">
        <v>3049.816044034435</v>
      </c>
      <c r="U442" s="6">
        <v>5610.9638489559347</v>
      </c>
      <c r="V442">
        <v>7176.7144804900363</v>
      </c>
      <c r="W442">
        <v>3166.851262073832</v>
      </c>
      <c r="X442">
        <v>96.257115260806742</v>
      </c>
      <c r="Y442">
        <v>598.32950288402071</v>
      </c>
      <c r="Z442">
        <v>0</v>
      </c>
      <c r="AA442">
        <v>1887.83999383575</v>
      </c>
      <c r="AB442">
        <v>4</v>
      </c>
      <c r="AC442" s="6">
        <v>53.48030793986225</v>
      </c>
      <c r="AD442" s="6">
        <v>23789</v>
      </c>
      <c r="AE442">
        <v>3705</v>
      </c>
      <c r="AF442">
        <v>4735</v>
      </c>
      <c r="AG442">
        <v>22759</v>
      </c>
      <c r="AH442" s="23">
        <v>80.095870971679602</v>
      </c>
      <c r="AI442" s="23">
        <v>66.889480590820298</v>
      </c>
      <c r="AJ442" s="23">
        <v>1.42703068256378</v>
      </c>
      <c r="AK442" s="23">
        <v>69.371063232421804</v>
      </c>
      <c r="AL442" s="23">
        <v>3.90860795974731</v>
      </c>
      <c r="AM442" s="23">
        <v>66.247482299804602</v>
      </c>
      <c r="AN442">
        <v>195.63333333327</v>
      </c>
      <c r="AO442">
        <v>41975.433333360001</v>
      </c>
      <c r="AP442">
        <v>21060.335454158299</v>
      </c>
      <c r="AQ442">
        <v>0</v>
      </c>
      <c r="AR442">
        <v>0</v>
      </c>
      <c r="AS442">
        <v>14.050383</v>
      </c>
    </row>
    <row r="443" spans="1:45" x14ac:dyDescent="0.3">
      <c r="A443" t="s">
        <v>680</v>
      </c>
      <c r="B443" s="6" t="s">
        <v>183</v>
      </c>
      <c r="C443" t="s">
        <v>179</v>
      </c>
      <c r="D443">
        <v>0</v>
      </c>
      <c r="E443">
        <v>21.134184999999999</v>
      </c>
      <c r="F443" s="6"/>
      <c r="G443" s="6"/>
      <c r="H443" s="6"/>
      <c r="I443" s="6"/>
      <c r="J443" s="6"/>
      <c r="K443" s="6"/>
      <c r="L443" s="6">
        <v>7.6083065843582167</v>
      </c>
      <c r="M443" s="6">
        <v>6.9583962492728899</v>
      </c>
      <c r="N443" s="6"/>
      <c r="O443">
        <v>3.4081794321537018E-2</v>
      </c>
      <c r="P443">
        <v>0.28653964400291437</v>
      </c>
      <c r="Q443" t="s">
        <v>307</v>
      </c>
      <c r="R443">
        <v>1.0625</v>
      </c>
      <c r="S443" s="6">
        <v>4237.2895795676523</v>
      </c>
      <c r="T443" s="6">
        <v>3361.374474882783</v>
      </c>
      <c r="U443" s="6">
        <v>5473.8827569157593</v>
      </c>
      <c r="V443">
        <v>7475.7881900741077</v>
      </c>
      <c r="W443">
        <v>2750.3004159766701</v>
      </c>
      <c r="X443">
        <v>361.86019939522407</v>
      </c>
      <c r="Y443">
        <v>735.2994177019591</v>
      </c>
      <c r="Z443">
        <v>0</v>
      </c>
      <c r="AA443">
        <v>2299.8021820119402</v>
      </c>
      <c r="AB443">
        <v>4</v>
      </c>
      <c r="AC443" s="6">
        <v>56.794454932123408</v>
      </c>
      <c r="AD443" s="6">
        <v>21284</v>
      </c>
      <c r="AE443">
        <v>2140</v>
      </c>
      <c r="AF443">
        <v>2496</v>
      </c>
      <c r="AG443">
        <v>20928</v>
      </c>
      <c r="AH443" s="23">
        <v>80.095870971679602</v>
      </c>
      <c r="AI443" s="23">
        <v>83.306846618652301</v>
      </c>
      <c r="AJ443" s="23">
        <v>1.20331895351409</v>
      </c>
      <c r="AK443" s="23">
        <v>87.372955322265597</v>
      </c>
      <c r="AL443" s="23">
        <v>5.26942634582519</v>
      </c>
      <c r="AM443" s="23">
        <v>83.103645324707003</v>
      </c>
      <c r="AN443">
        <v>195.63333333327</v>
      </c>
      <c r="AO443">
        <v>41975.433333360001</v>
      </c>
      <c r="AP443">
        <v>21060.335454158299</v>
      </c>
      <c r="AQ443">
        <v>0</v>
      </c>
      <c r="AR443">
        <v>0</v>
      </c>
      <c r="AS443">
        <v>14.050383</v>
      </c>
    </row>
    <row r="444" spans="1:45" x14ac:dyDescent="0.3">
      <c r="A444" t="s">
        <v>681</v>
      </c>
      <c r="B444" s="6" t="s">
        <v>183</v>
      </c>
      <c r="C444" t="s">
        <v>179</v>
      </c>
      <c r="D444" t="s">
        <v>682</v>
      </c>
      <c r="E444">
        <v>124.0850387</v>
      </c>
      <c r="F444" s="6"/>
      <c r="G444" s="6"/>
      <c r="H444" s="6"/>
      <c r="I444" s="6"/>
      <c r="J444" s="6"/>
      <c r="K444" s="6"/>
      <c r="L444" s="6">
        <v>44.67061014443636</v>
      </c>
      <c r="M444" s="6">
        <v>74.803066662529702</v>
      </c>
      <c r="N444" s="6"/>
      <c r="O444">
        <v>3.6341387778520577E-2</v>
      </c>
      <c r="P444">
        <v>0.27211180329322809</v>
      </c>
      <c r="Q444" t="s">
        <v>200</v>
      </c>
      <c r="R444">
        <v>4.0625</v>
      </c>
      <c r="S444" s="6">
        <v>2770.8495185368042</v>
      </c>
      <c r="T444" s="6">
        <v>2751.1292237893749</v>
      </c>
      <c r="U444" s="6">
        <v>5822.4109868079831</v>
      </c>
      <c r="V444">
        <v>8179.8673571052832</v>
      </c>
      <c r="W444">
        <v>1532.099733977843</v>
      </c>
      <c r="X444">
        <v>1437.3490573452359</v>
      </c>
      <c r="Y444">
        <v>2009.6680165335399</v>
      </c>
      <c r="Z444">
        <v>0</v>
      </c>
      <c r="AA444">
        <v>3971.2922026402298</v>
      </c>
      <c r="AB444">
        <v>4</v>
      </c>
      <c r="AC444" s="6">
        <v>78.584550940392816</v>
      </c>
      <c r="AD444" s="6">
        <v>19196</v>
      </c>
      <c r="AE444">
        <v>1787</v>
      </c>
      <c r="AF444">
        <v>696</v>
      </c>
      <c r="AG444">
        <v>20287</v>
      </c>
      <c r="AH444" s="23">
        <v>95.915359497070298</v>
      </c>
      <c r="AI444" s="23">
        <v>98.844833374023395</v>
      </c>
      <c r="AJ444" s="23">
        <v>1.34561467170715</v>
      </c>
      <c r="AK444" s="23">
        <v>103.21678161621</v>
      </c>
      <c r="AL444" s="23">
        <v>5.7175617218017498</v>
      </c>
      <c r="AM444" s="23">
        <v>98.573776245117102</v>
      </c>
      <c r="AN444">
        <v>88.500000000029999</v>
      </c>
      <c r="AO444">
        <v>18086.366666670001</v>
      </c>
      <c r="AP444">
        <v>9059.6447707080006</v>
      </c>
      <c r="AQ444">
        <v>0</v>
      </c>
      <c r="AR444">
        <v>2.4500000000000002</v>
      </c>
      <c r="AS444">
        <v>14.050383</v>
      </c>
    </row>
    <row r="445" spans="1:45" x14ac:dyDescent="0.3">
      <c r="A445" t="s">
        <v>683</v>
      </c>
      <c r="B445" s="6" t="s">
        <v>183</v>
      </c>
      <c r="C445">
        <v>0</v>
      </c>
      <c r="D445">
        <v>0</v>
      </c>
      <c r="E445">
        <v>85.689501239999998</v>
      </c>
      <c r="F445" s="6"/>
      <c r="G445" s="6"/>
      <c r="H445" s="6"/>
      <c r="I445" s="6"/>
      <c r="J445" s="6"/>
      <c r="K445" s="6"/>
      <c r="L445" s="6">
        <v>30.84821745151654</v>
      </c>
      <c r="M445" s="6">
        <v>45.518194810072004</v>
      </c>
      <c r="N445" s="6"/>
      <c r="O445">
        <v>3.4681845456361771E-2</v>
      </c>
      <c r="P445">
        <v>0.26794308423995972</v>
      </c>
      <c r="Q445" t="s">
        <v>246</v>
      </c>
      <c r="R445">
        <v>4.0625</v>
      </c>
      <c r="S445" s="6">
        <v>2582.4210192816122</v>
      </c>
      <c r="T445" s="6">
        <v>2531.624651769167</v>
      </c>
      <c r="U445" s="6">
        <v>5466.6365236966467</v>
      </c>
      <c r="V445">
        <v>8506.719143327271</v>
      </c>
      <c r="W445">
        <v>1228.082050329077</v>
      </c>
      <c r="X445">
        <v>1074.17699706646</v>
      </c>
      <c r="Y445">
        <v>2147.3300474921912</v>
      </c>
      <c r="Z445">
        <v>0</v>
      </c>
      <c r="AA445">
        <v>4002.6223530310199</v>
      </c>
      <c r="AB445">
        <v>4</v>
      </c>
      <c r="AC445" s="6">
        <v>88.839580562295978</v>
      </c>
      <c r="AD445" s="6">
        <v>18856</v>
      </c>
      <c r="AE445">
        <v>1806</v>
      </c>
      <c r="AF445">
        <v>544</v>
      </c>
      <c r="AG445">
        <v>20118</v>
      </c>
      <c r="AH445" s="23">
        <v>106.84603881835901</v>
      </c>
      <c r="AI445" s="23">
        <v>104.08683013916</v>
      </c>
      <c r="AJ445" s="23">
        <v>1.4007221460342401</v>
      </c>
      <c r="AK445" s="23">
        <v>109.48657989501901</v>
      </c>
      <c r="AL445" s="23">
        <v>6.8004674911498997</v>
      </c>
      <c r="AM445" s="23">
        <v>103.67144775390599</v>
      </c>
      <c r="AN445">
        <v>88.500000000029999</v>
      </c>
      <c r="AO445">
        <v>18086.366666670001</v>
      </c>
      <c r="AP445">
        <v>9059.6447707080006</v>
      </c>
      <c r="AQ445">
        <v>0</v>
      </c>
      <c r="AR445">
        <v>2.4500000000000002</v>
      </c>
      <c r="AS445">
        <v>14.050383</v>
      </c>
    </row>
    <row r="446" spans="1:45" x14ac:dyDescent="0.3">
      <c r="A446" t="s">
        <v>684</v>
      </c>
      <c r="B446" s="6" t="s">
        <v>183</v>
      </c>
      <c r="C446">
        <v>0</v>
      </c>
      <c r="D446">
        <v>0</v>
      </c>
      <c r="E446">
        <v>20.397087970000001</v>
      </c>
      <c r="F446" s="6"/>
      <c r="G446" s="6"/>
      <c r="H446" s="6"/>
      <c r="I446" s="6"/>
      <c r="J446" s="6"/>
      <c r="K446" s="6"/>
      <c r="L446" s="6">
        <v>7.3429486020281907</v>
      </c>
      <c r="M446" s="6">
        <v>6.63473337072202</v>
      </c>
      <c r="N446" s="6"/>
      <c r="O446">
        <v>3.405153751373291E-2</v>
      </c>
      <c r="P446">
        <v>0.29459607601165771</v>
      </c>
      <c r="Q446" t="s">
        <v>304</v>
      </c>
      <c r="R446">
        <v>1.0625</v>
      </c>
      <c r="S446" s="6">
        <v>4807.1943538992127</v>
      </c>
      <c r="T446" s="6">
        <v>4287.4676755547771</v>
      </c>
      <c r="U446" s="6">
        <v>5821.9473912205021</v>
      </c>
      <c r="V446">
        <v>6252.752667779052</v>
      </c>
      <c r="W446">
        <v>3540.003800377162</v>
      </c>
      <c r="X446">
        <v>803.58802057773994</v>
      </c>
      <c r="Y446">
        <v>876.17910430211998</v>
      </c>
      <c r="Z446">
        <v>0</v>
      </c>
      <c r="AA446">
        <v>2336.82869223036</v>
      </c>
      <c r="AB446">
        <v>4</v>
      </c>
      <c r="AC446" s="6">
        <v>42.708731620536803</v>
      </c>
      <c r="AD446" s="6">
        <v>31765</v>
      </c>
      <c r="AE446">
        <v>14997</v>
      </c>
      <c r="AF446">
        <v>13023</v>
      </c>
      <c r="AG446">
        <v>33739</v>
      </c>
      <c r="AH446" s="23">
        <v>60.219154357910099</v>
      </c>
      <c r="AI446" s="23">
        <v>56.756446838378899</v>
      </c>
      <c r="AJ446" s="23">
        <v>1.61943578720092</v>
      </c>
      <c r="AK446" s="23">
        <v>59.543487548828097</v>
      </c>
      <c r="AL446" s="23">
        <v>4.4064784049987704</v>
      </c>
      <c r="AM446" s="23">
        <v>55.769073486328097</v>
      </c>
      <c r="AN446">
        <v>195.63333333327</v>
      </c>
      <c r="AO446">
        <v>41975.433333360001</v>
      </c>
      <c r="AP446">
        <v>21060.335454158299</v>
      </c>
      <c r="AQ446">
        <v>0</v>
      </c>
      <c r="AR446">
        <v>0</v>
      </c>
      <c r="AS446">
        <v>14.050383</v>
      </c>
    </row>
    <row r="447" spans="1:45" x14ac:dyDescent="0.3">
      <c r="A447" t="s">
        <v>685</v>
      </c>
      <c r="B447" s="6" t="s">
        <v>183</v>
      </c>
      <c r="C447">
        <v>0</v>
      </c>
      <c r="D447">
        <v>0</v>
      </c>
      <c r="E447">
        <v>20.165978800000001</v>
      </c>
      <c r="F447" s="6"/>
      <c r="G447" s="6"/>
      <c r="H447" s="6"/>
      <c r="I447" s="6"/>
      <c r="J447" s="6"/>
      <c r="K447" s="6"/>
      <c r="L447" s="6">
        <v>7.2597534771077328</v>
      </c>
      <c r="M447" s="6">
        <v>6.53407203398109</v>
      </c>
      <c r="N447" s="6"/>
      <c r="O447">
        <v>3.3198859542608261E-2</v>
      </c>
      <c r="P447">
        <v>0.2944180965423584</v>
      </c>
      <c r="Q447" t="s">
        <v>255</v>
      </c>
      <c r="R447">
        <v>1.0625</v>
      </c>
      <c r="S447" s="6">
        <v>5040.8154178772966</v>
      </c>
      <c r="T447" s="6">
        <v>2952.951144717133</v>
      </c>
      <c r="U447" s="6">
        <v>5933.5919405786226</v>
      </c>
      <c r="V447">
        <v>6774.9114305779567</v>
      </c>
      <c r="W447">
        <v>3564.2345899409129</v>
      </c>
      <c r="X447">
        <v>423.02891769457767</v>
      </c>
      <c r="Y447">
        <v>542.66574043517312</v>
      </c>
      <c r="Z447">
        <v>0</v>
      </c>
      <c r="AA447">
        <v>1565.7354409238901</v>
      </c>
      <c r="AB447">
        <v>4</v>
      </c>
      <c r="AC447" s="6">
        <v>47.783772388265803</v>
      </c>
      <c r="AD447" s="6">
        <v>27403</v>
      </c>
      <c r="AE447">
        <v>7363</v>
      </c>
      <c r="AF447">
        <v>8256</v>
      </c>
      <c r="AG447">
        <v>26510</v>
      </c>
      <c r="AH447" s="23">
        <v>66.120895385742102</v>
      </c>
      <c r="AI447" s="23">
        <v>66.889480590820298</v>
      </c>
      <c r="AJ447" s="23">
        <v>1.42703068256378</v>
      </c>
      <c r="AK447" s="23">
        <v>69.371063232421804</v>
      </c>
      <c r="AL447" s="23">
        <v>3.90860795974731</v>
      </c>
      <c r="AM447" s="23">
        <v>66.247482299804602</v>
      </c>
      <c r="AN447">
        <v>195.63333333327</v>
      </c>
      <c r="AO447">
        <v>41975.433333360001</v>
      </c>
      <c r="AP447">
        <v>21060.335454158299</v>
      </c>
      <c r="AQ447">
        <v>0</v>
      </c>
      <c r="AR447">
        <v>0</v>
      </c>
      <c r="AS447">
        <v>14.050383</v>
      </c>
    </row>
    <row r="448" spans="1:45" x14ac:dyDescent="0.3">
      <c r="A448" t="s">
        <v>686</v>
      </c>
      <c r="B448" s="6" t="s">
        <v>183</v>
      </c>
      <c r="C448">
        <v>0</v>
      </c>
      <c r="D448">
        <v>0</v>
      </c>
      <c r="E448">
        <v>20.134240080000001</v>
      </c>
      <c r="F448" s="6"/>
      <c r="G448" s="6"/>
      <c r="H448" s="6"/>
      <c r="I448" s="6"/>
      <c r="J448" s="6"/>
      <c r="K448" s="6"/>
      <c r="L448" s="6">
        <v>7.2483274802403113</v>
      </c>
      <c r="M448" s="6">
        <v>6.5202778908466197</v>
      </c>
      <c r="N448" s="6"/>
      <c r="O448">
        <v>3.3198859542608261E-2</v>
      </c>
      <c r="P448">
        <v>0.29566335678100591</v>
      </c>
      <c r="Q448" t="s">
        <v>255</v>
      </c>
      <c r="R448">
        <v>1.0625</v>
      </c>
      <c r="S448" s="6">
        <v>5063.849279934253</v>
      </c>
      <c r="T448" s="6">
        <v>2980.5149642975198</v>
      </c>
      <c r="U448" s="6">
        <v>5985.7442678794741</v>
      </c>
      <c r="V448">
        <v>6727.2314817079287</v>
      </c>
      <c r="W448">
        <v>3591.7403533747752</v>
      </c>
      <c r="X448">
        <v>455.69405274180872</v>
      </c>
      <c r="Y448">
        <v>521.44901787942911</v>
      </c>
      <c r="Z448">
        <v>0</v>
      </c>
      <c r="AA448">
        <v>1557.3443479729001</v>
      </c>
      <c r="AB448">
        <v>4</v>
      </c>
      <c r="AC448" s="6">
        <v>47.17501615493908</v>
      </c>
      <c r="AD448" s="6">
        <v>28304</v>
      </c>
      <c r="AE448">
        <v>8373</v>
      </c>
      <c r="AF448">
        <v>9064</v>
      </c>
      <c r="AG448">
        <v>27613</v>
      </c>
      <c r="AH448" s="23">
        <v>66.120895385742102</v>
      </c>
      <c r="AI448" s="23">
        <v>66.889480590820298</v>
      </c>
      <c r="AJ448" s="23">
        <v>1.42703068256378</v>
      </c>
      <c r="AK448" s="23">
        <v>69.371063232421804</v>
      </c>
      <c r="AL448" s="23">
        <v>3.90860795974731</v>
      </c>
      <c r="AM448" s="23">
        <v>66.247482299804602</v>
      </c>
      <c r="AN448">
        <v>195.63333333327</v>
      </c>
      <c r="AO448">
        <v>41975.433333360001</v>
      </c>
      <c r="AP448">
        <v>21060.335454158299</v>
      </c>
      <c r="AQ448">
        <v>0</v>
      </c>
      <c r="AR448">
        <v>0</v>
      </c>
      <c r="AS448">
        <v>14.050383</v>
      </c>
    </row>
    <row r="449" spans="1:45" x14ac:dyDescent="0.3">
      <c r="A449" t="s">
        <v>687</v>
      </c>
      <c r="B449" s="6" t="s">
        <v>183</v>
      </c>
      <c r="C449">
        <v>0</v>
      </c>
      <c r="D449">
        <v>0</v>
      </c>
      <c r="E449">
        <v>20.479218249999999</v>
      </c>
      <c r="F449" s="6"/>
      <c r="G449" s="6"/>
      <c r="H449" s="6"/>
      <c r="I449" s="6"/>
      <c r="J449" s="6"/>
      <c r="K449" s="6"/>
      <c r="L449" s="6">
        <v>7.3725195376575003</v>
      </c>
      <c r="M449" s="6">
        <v>6.67060671908275</v>
      </c>
      <c r="N449" s="6"/>
      <c r="O449">
        <v>3.3827278763055801E-2</v>
      </c>
      <c r="P449">
        <v>0.29272815585136408</v>
      </c>
      <c r="Q449" t="s">
        <v>304</v>
      </c>
      <c r="R449">
        <v>1.0625</v>
      </c>
      <c r="S449" s="6">
        <v>4604.1445518445516</v>
      </c>
      <c r="T449" s="6">
        <v>3641.2080690204821</v>
      </c>
      <c r="U449" s="6">
        <v>6202.0580633479531</v>
      </c>
      <c r="V449">
        <v>6798.5499665604557</v>
      </c>
      <c r="W449">
        <v>3199.6572766072122</v>
      </c>
      <c r="X449">
        <v>543.65832712965789</v>
      </c>
      <c r="Y449">
        <v>160.4766346428847</v>
      </c>
      <c r="Z449">
        <v>0</v>
      </c>
      <c r="AA449">
        <v>2160.2258479188699</v>
      </c>
      <c r="AB449">
        <v>4</v>
      </c>
      <c r="AC449" s="6">
        <v>50.397726727943081</v>
      </c>
      <c r="AD449" s="6">
        <v>25091</v>
      </c>
      <c r="AE449">
        <v>5066</v>
      </c>
      <c r="AF449">
        <v>6128</v>
      </c>
      <c r="AG449">
        <v>24029</v>
      </c>
      <c r="AH449" s="23">
        <v>68.531494140625</v>
      </c>
      <c r="AI449" s="23">
        <v>64.561203002929602</v>
      </c>
      <c r="AJ449" s="23">
        <v>1.4060535430908201</v>
      </c>
      <c r="AK449" s="23">
        <v>67.555458068847599</v>
      </c>
      <c r="AL449" s="23">
        <v>4.4003043174743599</v>
      </c>
      <c r="AM449" s="23">
        <v>63.9369087219238</v>
      </c>
      <c r="AN449">
        <v>195.63333333327</v>
      </c>
      <c r="AO449">
        <v>41975.433333360001</v>
      </c>
      <c r="AP449">
        <v>21060.335454158299</v>
      </c>
      <c r="AQ449">
        <v>0</v>
      </c>
      <c r="AR449">
        <v>0</v>
      </c>
      <c r="AS449">
        <v>14.050383</v>
      </c>
    </row>
    <row r="450" spans="1:45" x14ac:dyDescent="0.3">
      <c r="A450" t="s">
        <v>688</v>
      </c>
      <c r="B450" s="6" t="s">
        <v>183</v>
      </c>
      <c r="C450">
        <v>0</v>
      </c>
      <c r="D450">
        <v>0</v>
      </c>
      <c r="E450">
        <v>20.406816549999999</v>
      </c>
      <c r="F450" s="6"/>
      <c r="G450" s="6"/>
      <c r="H450" s="6"/>
      <c r="I450" s="6"/>
      <c r="J450" s="6"/>
      <c r="K450" s="6"/>
      <c r="L450" s="6">
        <v>7.3464515505731107</v>
      </c>
      <c r="M450" s="6">
        <v>6.6389803247077301</v>
      </c>
      <c r="N450" s="6"/>
      <c r="O450">
        <v>3.2555427402257919E-2</v>
      </c>
      <c r="P450">
        <v>0.29933097958564758</v>
      </c>
      <c r="Q450" t="s">
        <v>255</v>
      </c>
      <c r="R450">
        <v>1.0625</v>
      </c>
      <c r="S450" s="6">
        <v>5148.2531269252086</v>
      </c>
      <c r="T450" s="6">
        <v>1724.9896912505319</v>
      </c>
      <c r="U450" s="6">
        <v>5616.8149528225194</v>
      </c>
      <c r="V450">
        <v>6746.5441057796916</v>
      </c>
      <c r="W450">
        <v>4416.4391886034409</v>
      </c>
      <c r="X450">
        <v>934.54729904238184</v>
      </c>
      <c r="Y450">
        <v>1794.8873735309101</v>
      </c>
      <c r="Z450">
        <v>0</v>
      </c>
      <c r="AA450">
        <v>502.59128198747698</v>
      </c>
      <c r="AB450">
        <v>4</v>
      </c>
      <c r="AC450" s="6">
        <v>52.088563710792151</v>
      </c>
      <c r="AD450" s="6">
        <v>31642</v>
      </c>
      <c r="AE450">
        <v>12380</v>
      </c>
      <c r="AF450">
        <v>12658</v>
      </c>
      <c r="AG450">
        <v>31364</v>
      </c>
      <c r="AH450" s="23">
        <v>72.975624084472599</v>
      </c>
      <c r="AI450" s="23">
        <v>62.772071838378899</v>
      </c>
      <c r="AJ450" s="23">
        <v>1.8972142934799101</v>
      </c>
      <c r="AK450" s="23">
        <v>63.938705444335902</v>
      </c>
      <c r="AL450" s="23">
        <v>3.0638470649719198</v>
      </c>
      <c r="AM450" s="23">
        <v>61.424003601074197</v>
      </c>
      <c r="AN450">
        <v>195.63333333327</v>
      </c>
      <c r="AO450">
        <v>41975.433333360001</v>
      </c>
      <c r="AP450">
        <v>21060.335454158299</v>
      </c>
      <c r="AQ450">
        <v>0</v>
      </c>
      <c r="AR450">
        <v>0</v>
      </c>
      <c r="AS450">
        <v>6.7767369999999998</v>
      </c>
    </row>
    <row r="451" spans="1:45" x14ac:dyDescent="0.3">
      <c r="A451" t="s">
        <v>689</v>
      </c>
      <c r="B451" s="6" t="s">
        <v>183</v>
      </c>
      <c r="C451">
        <v>0</v>
      </c>
      <c r="D451">
        <v>0</v>
      </c>
      <c r="E451">
        <v>22.673360750000001</v>
      </c>
      <c r="F451" s="6"/>
      <c r="G451" s="6"/>
      <c r="H451" s="6"/>
      <c r="I451" s="6"/>
      <c r="J451" s="6"/>
      <c r="K451" s="6"/>
      <c r="L451" s="6">
        <v>8.1624111266473651</v>
      </c>
      <c r="M451" s="6">
        <v>7.64666168317809</v>
      </c>
      <c r="N451" s="6"/>
      <c r="O451">
        <v>3.1974989920854568E-2</v>
      </c>
      <c r="P451">
        <v>0.30286040902137762</v>
      </c>
      <c r="Q451" t="s">
        <v>273</v>
      </c>
      <c r="R451">
        <v>1.0625</v>
      </c>
      <c r="S451" s="6">
        <v>5398.0691284557106</v>
      </c>
      <c r="T451" s="6">
        <v>1319.8994654698749</v>
      </c>
      <c r="U451" s="6">
        <v>5701.4818690939956</v>
      </c>
      <c r="V451">
        <v>6566.9893735926544</v>
      </c>
      <c r="W451">
        <v>4907.8644619420947</v>
      </c>
      <c r="X451">
        <v>495.27297019157169</v>
      </c>
      <c r="Y451">
        <v>2297.1564910008979</v>
      </c>
      <c r="Z451">
        <v>0</v>
      </c>
      <c r="AA451">
        <v>0</v>
      </c>
      <c r="AB451">
        <v>4</v>
      </c>
      <c r="AC451" s="6">
        <v>54.073597311764651</v>
      </c>
      <c r="AD451" s="6">
        <v>35591</v>
      </c>
      <c r="AE451">
        <v>17085</v>
      </c>
      <c r="AF451">
        <v>16690</v>
      </c>
      <c r="AG451">
        <v>35986</v>
      </c>
      <c r="AH451" s="23">
        <v>72.975624084472599</v>
      </c>
      <c r="AI451" s="23">
        <v>64.554435729980398</v>
      </c>
      <c r="AJ451" s="23">
        <v>2.2346017360687198</v>
      </c>
      <c r="AK451" s="23">
        <v>65.805091857910099</v>
      </c>
      <c r="AL451" s="23">
        <v>3.4852545261382999</v>
      </c>
      <c r="AM451" s="23">
        <v>62.8328437805175</v>
      </c>
      <c r="AN451">
        <v>195.63333333327</v>
      </c>
      <c r="AO451">
        <v>41975.433333360001</v>
      </c>
      <c r="AP451">
        <v>21060.335454158299</v>
      </c>
      <c r="AQ451">
        <v>0</v>
      </c>
      <c r="AR451">
        <v>0</v>
      </c>
      <c r="AS451">
        <v>6.7767369999999998</v>
      </c>
    </row>
    <row r="452" spans="1:45" x14ac:dyDescent="0.3">
      <c r="A452" t="s">
        <v>690</v>
      </c>
      <c r="B452" s="6" t="s">
        <v>183</v>
      </c>
      <c r="C452">
        <v>0</v>
      </c>
      <c r="D452">
        <v>0</v>
      </c>
      <c r="E452">
        <v>76.904807050000002</v>
      </c>
      <c r="F452" s="6"/>
      <c r="G452" s="6"/>
      <c r="H452" s="6"/>
      <c r="I452" s="6"/>
      <c r="J452" s="6"/>
      <c r="K452" s="6"/>
      <c r="L452" s="6">
        <v>27.68572836399078</v>
      </c>
      <c r="M452" s="6">
        <v>39.369495838826097</v>
      </c>
      <c r="N452" s="6"/>
      <c r="O452">
        <v>3.1974989920854568E-2</v>
      </c>
      <c r="P452">
        <v>0.30286040902137762</v>
      </c>
      <c r="Q452" t="s">
        <v>273</v>
      </c>
      <c r="R452">
        <v>1.0625</v>
      </c>
      <c r="S452" s="6">
        <v>5334.5357333938782</v>
      </c>
      <c r="T452" s="6">
        <v>1346.312619041425</v>
      </c>
      <c r="U452" s="6">
        <v>5681.1092721196792</v>
      </c>
      <c r="V452">
        <v>6621.3865257517382</v>
      </c>
      <c r="W452">
        <v>4831.1508036026926</v>
      </c>
      <c r="X452">
        <v>523.37725921544086</v>
      </c>
      <c r="Y452">
        <v>2238.998939278903</v>
      </c>
      <c r="Z452">
        <v>0</v>
      </c>
      <c r="AA452">
        <v>65.712175370057693</v>
      </c>
      <c r="AB452">
        <v>4</v>
      </c>
      <c r="AC452" s="6">
        <v>51.962638593421978</v>
      </c>
      <c r="AD452" s="6">
        <v>34985</v>
      </c>
      <c r="AE452">
        <v>16679</v>
      </c>
      <c r="AF452">
        <v>16182</v>
      </c>
      <c r="AG452">
        <v>35482</v>
      </c>
      <c r="AH452" s="23">
        <v>72.975624084472599</v>
      </c>
      <c r="AI452" s="23">
        <v>64.554435729980398</v>
      </c>
      <c r="AJ452" s="23">
        <v>2.2346017360687198</v>
      </c>
      <c r="AK452" s="23">
        <v>65.805091857910099</v>
      </c>
      <c r="AL452" s="23">
        <v>3.4852545261382999</v>
      </c>
      <c r="AM452" s="23">
        <v>62.8328437805175</v>
      </c>
      <c r="AN452">
        <v>195.63333333327</v>
      </c>
      <c r="AO452">
        <v>41975.433333360001</v>
      </c>
      <c r="AP452">
        <v>21060.335454158299</v>
      </c>
      <c r="AQ452">
        <v>0</v>
      </c>
      <c r="AR452">
        <v>0</v>
      </c>
      <c r="AS452">
        <v>6.7767369999999998</v>
      </c>
    </row>
    <row r="453" spans="1:45" x14ac:dyDescent="0.3">
      <c r="A453" t="s">
        <v>691</v>
      </c>
      <c r="B453" s="6" t="s">
        <v>183</v>
      </c>
      <c r="C453">
        <v>0</v>
      </c>
      <c r="D453">
        <v>0</v>
      </c>
      <c r="E453">
        <v>216.78984840000001</v>
      </c>
      <c r="F453" s="6"/>
      <c r="G453" s="6"/>
      <c r="H453" s="6"/>
      <c r="I453" s="6"/>
      <c r="J453" s="6"/>
      <c r="K453" s="6"/>
      <c r="L453" s="6">
        <v>78.044349433133604</v>
      </c>
      <c r="M453" s="6">
        <v>158.13921683929999</v>
      </c>
      <c r="N453" s="6"/>
      <c r="O453">
        <v>3.3493876457214362E-2</v>
      </c>
      <c r="P453">
        <v>0.26320204138755798</v>
      </c>
      <c r="Q453" t="s">
        <v>246</v>
      </c>
      <c r="R453">
        <v>4.0625</v>
      </c>
      <c r="S453" s="6">
        <v>2698.6305726626588</v>
      </c>
      <c r="T453" s="6">
        <v>2352.3554726830698</v>
      </c>
      <c r="U453" s="6">
        <v>4501.7073894304986</v>
      </c>
      <c r="V453">
        <v>9109.5390472183954</v>
      </c>
      <c r="W453">
        <v>1170.306438590985</v>
      </c>
      <c r="X453">
        <v>190.61472643122471</v>
      </c>
      <c r="Y453">
        <v>2405.890141208246</v>
      </c>
      <c r="Z453">
        <v>0</v>
      </c>
      <c r="AA453">
        <v>3743.10536468501</v>
      </c>
      <c r="AB453">
        <v>4</v>
      </c>
      <c r="AC453" s="6">
        <v>94.356029217777603</v>
      </c>
      <c r="AD453" s="6">
        <v>17774</v>
      </c>
      <c r="AE453">
        <v>1816</v>
      </c>
      <c r="AF453">
        <v>419</v>
      </c>
      <c r="AG453">
        <v>19171</v>
      </c>
      <c r="AH453" s="23">
        <v>94.901771545410099</v>
      </c>
      <c r="AI453" s="23">
        <v>95.500755310058594</v>
      </c>
      <c r="AJ453" s="23">
        <v>1.78664422035217</v>
      </c>
      <c r="AK453" s="23">
        <v>103.17244720458901</v>
      </c>
      <c r="AL453" s="23">
        <v>9.4583282470703107</v>
      </c>
      <c r="AM453" s="23">
        <v>94.242973327636705</v>
      </c>
      <c r="AN453">
        <v>88.500000000029999</v>
      </c>
      <c r="AO453">
        <v>18086.366666670001</v>
      </c>
      <c r="AP453">
        <v>9059.6447707080006</v>
      </c>
      <c r="AQ453">
        <v>0</v>
      </c>
      <c r="AR453">
        <v>2.4500000000000002</v>
      </c>
      <c r="AS453">
        <v>14.050383</v>
      </c>
    </row>
    <row r="454" spans="1:45" x14ac:dyDescent="0.3">
      <c r="A454" t="s">
        <v>692</v>
      </c>
      <c r="B454" s="6" t="s">
        <v>183</v>
      </c>
      <c r="C454">
        <v>0</v>
      </c>
      <c r="D454">
        <v>0</v>
      </c>
      <c r="E454">
        <v>274.59477379999998</v>
      </c>
      <c r="F454" s="6"/>
      <c r="G454" s="6"/>
      <c r="H454" s="6"/>
      <c r="I454" s="6"/>
      <c r="J454" s="6"/>
      <c r="K454" s="6"/>
      <c r="L454" s="6">
        <v>98.854119268432257</v>
      </c>
      <c r="M454" s="6">
        <v>217.154845712953</v>
      </c>
      <c r="N454" s="6"/>
      <c r="O454">
        <v>3.3883325755596161E-2</v>
      </c>
      <c r="P454">
        <v>0.28865733742713928</v>
      </c>
      <c r="Q454" t="s">
        <v>255</v>
      </c>
      <c r="R454">
        <v>1.0625</v>
      </c>
      <c r="S454" s="6">
        <v>4311.459895557321</v>
      </c>
      <c r="T454" s="6">
        <v>2695.8104979065502</v>
      </c>
      <c r="U454" s="6">
        <v>5085.9664404553441</v>
      </c>
      <c r="V454">
        <v>7581.6033407162085</v>
      </c>
      <c r="W454">
        <v>3124.6548487549212</v>
      </c>
      <c r="X454">
        <v>649.11558201624837</v>
      </c>
      <c r="Y454">
        <v>1158.738864040469</v>
      </c>
      <c r="Z454">
        <v>0</v>
      </c>
      <c r="AA454">
        <v>1785.8771720116499</v>
      </c>
      <c r="AB454">
        <v>4</v>
      </c>
      <c r="AC454" s="6">
        <v>56.880405528343701</v>
      </c>
      <c r="AD454" s="6">
        <v>21597</v>
      </c>
      <c r="AE454">
        <v>2251</v>
      </c>
      <c r="AF454">
        <v>2858</v>
      </c>
      <c r="AG454">
        <v>20990</v>
      </c>
      <c r="AH454" s="23">
        <v>80.095870971679602</v>
      </c>
      <c r="AI454" s="23">
        <v>84.8365478515625</v>
      </c>
      <c r="AJ454" s="23">
        <v>1.24935173988342</v>
      </c>
      <c r="AK454" s="23">
        <v>88.957496643066406</v>
      </c>
      <c r="AL454" s="23">
        <v>5.3703055381774902</v>
      </c>
      <c r="AM454" s="23">
        <v>84.484909057617102</v>
      </c>
      <c r="AN454">
        <v>195.63333333327</v>
      </c>
      <c r="AO454">
        <v>41975.433333360001</v>
      </c>
      <c r="AP454">
        <v>21060.335454158299</v>
      </c>
      <c r="AQ454">
        <v>0</v>
      </c>
      <c r="AR454">
        <v>0</v>
      </c>
      <c r="AS454">
        <v>14.050383</v>
      </c>
    </row>
    <row r="455" spans="1:45" x14ac:dyDescent="0.3">
      <c r="A455" t="s">
        <v>693</v>
      </c>
      <c r="B455" s="6" t="s">
        <v>183</v>
      </c>
      <c r="C455">
        <v>0</v>
      </c>
      <c r="D455">
        <v>0</v>
      </c>
      <c r="E455">
        <v>32.137506440000003</v>
      </c>
      <c r="F455" s="6"/>
      <c r="G455" s="6"/>
      <c r="H455" s="6"/>
      <c r="I455" s="6"/>
      <c r="J455" s="6"/>
      <c r="K455" s="6"/>
      <c r="L455" s="6">
        <v>11.56949921229389</v>
      </c>
      <c r="M455" s="6">
        <v>12.210520771063401</v>
      </c>
      <c r="N455" s="6"/>
      <c r="O455">
        <v>3.3873297274112701E-2</v>
      </c>
      <c r="P455">
        <v>0.28928238153457642</v>
      </c>
      <c r="Q455" t="s">
        <v>255</v>
      </c>
      <c r="R455">
        <v>1.0625</v>
      </c>
      <c r="S455" s="6">
        <v>4441.6862371365687</v>
      </c>
      <c r="T455" s="6">
        <v>2742.8627634427621</v>
      </c>
      <c r="U455" s="6">
        <v>5224.7976574989889</v>
      </c>
      <c r="V455">
        <v>7457.8378698035076</v>
      </c>
      <c r="W455">
        <v>3164.891835892548</v>
      </c>
      <c r="X455">
        <v>520.22751620170345</v>
      </c>
      <c r="Y455">
        <v>1026.101677118151</v>
      </c>
      <c r="Z455">
        <v>0</v>
      </c>
      <c r="AA455">
        <v>1771.5755504062199</v>
      </c>
      <c r="AB455">
        <v>4</v>
      </c>
      <c r="AC455" s="6">
        <v>55.949372981665753</v>
      </c>
      <c r="AD455" s="6">
        <v>21629</v>
      </c>
      <c r="AE455">
        <v>2241</v>
      </c>
      <c r="AF455">
        <v>2929</v>
      </c>
      <c r="AG455">
        <v>20941</v>
      </c>
      <c r="AH455" s="23">
        <v>80.095870971679602</v>
      </c>
      <c r="AI455" s="23">
        <v>75.843215942382798</v>
      </c>
      <c r="AJ455" s="23">
        <v>1.2869397401809599</v>
      </c>
      <c r="AK455" s="23">
        <v>78.973663330078097</v>
      </c>
      <c r="AL455" s="23">
        <v>4.4173879623412997</v>
      </c>
      <c r="AM455" s="23">
        <v>75.447196960449205</v>
      </c>
      <c r="AN455">
        <v>195.63333333327</v>
      </c>
      <c r="AO455">
        <v>41975.433333360001</v>
      </c>
      <c r="AP455">
        <v>21060.335454158299</v>
      </c>
      <c r="AQ455">
        <v>0</v>
      </c>
      <c r="AR455">
        <v>0</v>
      </c>
      <c r="AS455">
        <v>14.050383</v>
      </c>
    </row>
    <row r="456" spans="1:45" x14ac:dyDescent="0.3">
      <c r="A456" t="s">
        <v>694</v>
      </c>
      <c r="B456" s="6" t="s">
        <v>183</v>
      </c>
      <c r="C456">
        <v>0</v>
      </c>
      <c r="D456">
        <v>0</v>
      </c>
      <c r="E456">
        <v>217.02167470000001</v>
      </c>
      <c r="F456" s="6"/>
      <c r="G456" s="6"/>
      <c r="H456" s="6"/>
      <c r="I456" s="6"/>
      <c r="J456" s="6"/>
      <c r="K456" s="6"/>
      <c r="L456" s="6">
        <v>78.127799871516174</v>
      </c>
      <c r="M456" s="6">
        <v>158.36613093477499</v>
      </c>
      <c r="N456" s="6"/>
      <c r="O456">
        <v>3.4543424844741821E-2</v>
      </c>
      <c r="P456">
        <v>0.26320204138755798</v>
      </c>
      <c r="Q456" t="s">
        <v>246</v>
      </c>
      <c r="R456">
        <v>4.0625</v>
      </c>
      <c r="S456" s="6">
        <v>2676.3329471270122</v>
      </c>
      <c r="T456" s="6">
        <v>2345.7169072551169</v>
      </c>
      <c r="U456" s="6">
        <v>4552.5977703311146</v>
      </c>
      <c r="V456">
        <v>9083.0548113180121</v>
      </c>
      <c r="W456">
        <v>1145.6927414505719</v>
      </c>
      <c r="X456">
        <v>214.38008529742859</v>
      </c>
      <c r="Y456">
        <v>2389.4563193346698</v>
      </c>
      <c r="Z456">
        <v>0</v>
      </c>
      <c r="AA456">
        <v>3759.3581512696801</v>
      </c>
      <c r="AB456">
        <v>4</v>
      </c>
      <c r="AC456" s="6">
        <v>93.999272811530574</v>
      </c>
      <c r="AD456" s="6">
        <v>17785</v>
      </c>
      <c r="AE456">
        <v>1806</v>
      </c>
      <c r="AF456">
        <v>417</v>
      </c>
      <c r="AG456">
        <v>19174</v>
      </c>
      <c r="AH456" s="23">
        <v>94.901771545410099</v>
      </c>
      <c r="AI456" s="23">
        <v>103.069854736328</v>
      </c>
      <c r="AJ456" s="23">
        <v>1.5588461160659699</v>
      </c>
      <c r="AK456" s="23">
        <v>109.651565551757</v>
      </c>
      <c r="AL456" s="23">
        <v>8.1405553817749006</v>
      </c>
      <c r="AM456" s="23">
        <v>102.29920959472599</v>
      </c>
      <c r="AN456">
        <v>88.500000000029999</v>
      </c>
      <c r="AO456">
        <v>18086.366666670001</v>
      </c>
      <c r="AP456">
        <v>9059.6447707080006</v>
      </c>
      <c r="AQ456">
        <v>0</v>
      </c>
      <c r="AR456">
        <v>2.4500000000000002</v>
      </c>
      <c r="AS456">
        <v>14.050383</v>
      </c>
    </row>
    <row r="457" spans="1:45" x14ac:dyDescent="0.3">
      <c r="A457" t="s">
        <v>695</v>
      </c>
      <c r="B457" s="6" t="s">
        <v>183</v>
      </c>
      <c r="C457">
        <v>0</v>
      </c>
      <c r="D457">
        <v>0</v>
      </c>
      <c r="E457">
        <v>23.279596739999999</v>
      </c>
      <c r="F457" s="6"/>
      <c r="G457" s="6"/>
      <c r="H457" s="6"/>
      <c r="I457" s="6"/>
      <c r="J457" s="6"/>
      <c r="K457" s="6"/>
      <c r="L457" s="6">
        <v>8.3806543833017333</v>
      </c>
      <c r="M457" s="6">
        <v>7.9222225829383701</v>
      </c>
      <c r="N457" s="6"/>
      <c r="O457">
        <v>3.3040214329957962E-2</v>
      </c>
      <c r="P457">
        <v>0.27744665741920471</v>
      </c>
      <c r="Q457" t="s">
        <v>238</v>
      </c>
      <c r="R457">
        <v>3.5</v>
      </c>
      <c r="S457" s="6">
        <v>3124.5379350407302</v>
      </c>
      <c r="T457" s="6">
        <v>3107.7071295358842</v>
      </c>
      <c r="U457" s="6">
        <v>6615.6501165790514</v>
      </c>
      <c r="V457">
        <v>7598.8400528658367</v>
      </c>
      <c r="W457">
        <v>2164.3592804864738</v>
      </c>
      <c r="X457">
        <v>2229.7035281218318</v>
      </c>
      <c r="Y457">
        <v>2129.7420189445752</v>
      </c>
      <c r="Z457">
        <v>0</v>
      </c>
      <c r="AA457">
        <v>4104.6707427669799</v>
      </c>
      <c r="AB457">
        <v>4</v>
      </c>
      <c r="AC457" s="6">
        <v>64.700727685329383</v>
      </c>
      <c r="AD457" s="6">
        <v>19674</v>
      </c>
      <c r="AE457">
        <v>1821</v>
      </c>
      <c r="AF457">
        <v>1097</v>
      </c>
      <c r="AG457">
        <v>20398</v>
      </c>
      <c r="AH457" s="23">
        <v>95.915359497070298</v>
      </c>
      <c r="AI457" s="23">
        <v>86.704338073730398</v>
      </c>
      <c r="AJ457" s="23">
        <v>1.30273926258087</v>
      </c>
      <c r="AK457" s="23">
        <v>90.181327819824205</v>
      </c>
      <c r="AL457" s="23">
        <v>4.7797250747680602</v>
      </c>
      <c r="AM457" s="23">
        <v>86.469131469726506</v>
      </c>
      <c r="AN457">
        <v>88.500000000029999</v>
      </c>
      <c r="AO457">
        <v>18086.366666670001</v>
      </c>
      <c r="AP457">
        <v>9059.6447707080006</v>
      </c>
      <c r="AQ457">
        <v>0</v>
      </c>
      <c r="AR457">
        <v>2.4500000000000002</v>
      </c>
      <c r="AS457">
        <v>14.050383</v>
      </c>
    </row>
    <row r="458" spans="1:45" x14ac:dyDescent="0.3">
      <c r="A458" t="s">
        <v>696</v>
      </c>
      <c r="B458" s="6" t="s">
        <v>183</v>
      </c>
      <c r="C458">
        <v>0</v>
      </c>
      <c r="D458">
        <v>0</v>
      </c>
      <c r="E458">
        <v>20.03872445</v>
      </c>
      <c r="F458" s="6"/>
      <c r="G458" s="6"/>
      <c r="H458" s="6"/>
      <c r="I458" s="6"/>
      <c r="J458" s="6"/>
      <c r="K458" s="6"/>
      <c r="L458" s="6">
        <v>7.2139461142569781</v>
      </c>
      <c r="M458" s="6">
        <v>6.4788154960018698</v>
      </c>
      <c r="N458" s="6"/>
      <c r="O458">
        <v>3.3040214329957962E-2</v>
      </c>
      <c r="P458">
        <v>0.27541041374206537</v>
      </c>
      <c r="Q458" t="s">
        <v>238</v>
      </c>
      <c r="R458">
        <v>3.5</v>
      </c>
      <c r="S458" s="6">
        <v>3143.0552614247022</v>
      </c>
      <c r="T458" s="6">
        <v>3125.783728949214</v>
      </c>
      <c r="U458" s="6">
        <v>6539.7758263215446</v>
      </c>
      <c r="V458">
        <v>7606.3807416237369</v>
      </c>
      <c r="W458">
        <v>2137.037862680223</v>
      </c>
      <c r="X458">
        <v>2159.6490504901608</v>
      </c>
      <c r="Y458">
        <v>2040.5382078335269</v>
      </c>
      <c r="Z458">
        <v>0</v>
      </c>
      <c r="AA458">
        <v>4024.2557476832199</v>
      </c>
      <c r="AB458">
        <v>4</v>
      </c>
      <c r="AC458" s="6">
        <v>65.568520568692733</v>
      </c>
      <c r="AD458" s="6">
        <v>19948</v>
      </c>
      <c r="AE458">
        <v>1848</v>
      </c>
      <c r="AF458">
        <v>1180</v>
      </c>
      <c r="AG458">
        <v>20616</v>
      </c>
      <c r="AH458" s="23">
        <v>95.915359497070298</v>
      </c>
      <c r="AI458" s="23">
        <v>89.056068420410099</v>
      </c>
      <c r="AJ458" s="23">
        <v>1.3149236440658501</v>
      </c>
      <c r="AK458" s="23">
        <v>92.773361206054602</v>
      </c>
      <c r="AL458" s="23">
        <v>5.0322184562683097</v>
      </c>
      <c r="AM458" s="23">
        <v>88.804939270019503</v>
      </c>
      <c r="AN458">
        <v>88.500000000029999</v>
      </c>
      <c r="AO458">
        <v>18086.366666670001</v>
      </c>
      <c r="AP458">
        <v>9059.6447707080006</v>
      </c>
      <c r="AQ458">
        <v>0</v>
      </c>
      <c r="AR458">
        <v>2.4500000000000002</v>
      </c>
      <c r="AS458">
        <v>14.050383</v>
      </c>
    </row>
    <row r="459" spans="1:45" x14ac:dyDescent="0.3">
      <c r="A459" t="s">
        <v>697</v>
      </c>
      <c r="B459" s="6" t="s">
        <v>178</v>
      </c>
      <c r="C459" t="s">
        <v>179</v>
      </c>
      <c r="D459" t="s">
        <v>180</v>
      </c>
      <c r="E459">
        <v>418.29132490000001</v>
      </c>
      <c r="F459" s="6">
        <v>1.5</v>
      </c>
      <c r="G459" s="6">
        <v>1</v>
      </c>
      <c r="H459" s="6">
        <v>1.5</v>
      </c>
      <c r="I459" s="6">
        <v>1.2</v>
      </c>
      <c r="J459" s="6">
        <v>0.88</v>
      </c>
      <c r="K459" s="6">
        <v>2.25</v>
      </c>
      <c r="L459" s="6">
        <v>71.33</v>
      </c>
      <c r="M459" s="6">
        <v>116.62455</v>
      </c>
      <c r="N459" s="6">
        <v>1.75</v>
      </c>
      <c r="O459">
        <v>3.0639501288533211E-2</v>
      </c>
      <c r="P459">
        <v>0.30520802736282349</v>
      </c>
      <c r="Q459" t="s">
        <v>273</v>
      </c>
      <c r="R459">
        <v>2.0625</v>
      </c>
      <c r="S459" s="6">
        <v>5720.0255868889644</v>
      </c>
      <c r="T459" s="6">
        <v>1070.8547848492319</v>
      </c>
      <c r="U459" s="6">
        <v>5415.7760717940319</v>
      </c>
      <c r="V459">
        <v>6347.7694278196705</v>
      </c>
      <c r="W459">
        <v>5418.4381194424777</v>
      </c>
      <c r="X459">
        <v>442.75277396461212</v>
      </c>
      <c r="Y459">
        <v>2798.670297860634</v>
      </c>
      <c r="Z459">
        <v>0</v>
      </c>
      <c r="AA459">
        <v>58.125408024801096</v>
      </c>
      <c r="AB459">
        <v>4</v>
      </c>
      <c r="AC459" s="6">
        <v>69.498637518115032</v>
      </c>
      <c r="AD459" s="6">
        <v>46062</v>
      </c>
      <c r="AE459">
        <v>34109</v>
      </c>
      <c r="AF459">
        <v>27171</v>
      </c>
      <c r="AG459">
        <v>53000</v>
      </c>
      <c r="AH459" s="23">
        <v>88.1112060546875</v>
      </c>
      <c r="AI459" s="23">
        <v>61.088859558105398</v>
      </c>
      <c r="AJ459" s="23">
        <v>7.3156633377075098</v>
      </c>
      <c r="AK459" s="23">
        <v>57.716304779052699</v>
      </c>
      <c r="AL459" s="23">
        <v>3.9431085586547798</v>
      </c>
      <c r="AM459" s="23">
        <v>54.112663269042898</v>
      </c>
      <c r="AN459">
        <v>195.63333333327</v>
      </c>
      <c r="AO459">
        <v>41975.433333360001</v>
      </c>
      <c r="AP459">
        <v>21060.335454158299</v>
      </c>
      <c r="AQ459">
        <v>0</v>
      </c>
      <c r="AR459">
        <v>2.6</v>
      </c>
      <c r="AS459">
        <v>6.7767369999999998</v>
      </c>
    </row>
    <row r="460" spans="1:45" x14ac:dyDescent="0.3">
      <c r="A460" t="s">
        <v>698</v>
      </c>
      <c r="B460" s="6" t="s">
        <v>183</v>
      </c>
      <c r="C460">
        <v>0</v>
      </c>
      <c r="D460">
        <v>0</v>
      </c>
      <c r="E460">
        <v>98.164912650000005</v>
      </c>
      <c r="F460" s="6"/>
      <c r="G460" s="6"/>
      <c r="H460" s="6"/>
      <c r="I460" s="6"/>
      <c r="J460" s="6"/>
      <c r="K460" s="6"/>
      <c r="L460" s="6">
        <v>35.339368557482963</v>
      </c>
      <c r="M460" s="6">
        <v>54.624044426106202</v>
      </c>
      <c r="N460" s="6"/>
      <c r="O460">
        <v>3.4592032432556152E-2</v>
      </c>
      <c r="P460">
        <v>0.26370394229888922</v>
      </c>
      <c r="Q460" t="s">
        <v>238</v>
      </c>
      <c r="R460">
        <v>3.5</v>
      </c>
      <c r="S460" s="6">
        <v>2347.139318026394</v>
      </c>
      <c r="T460" s="6">
        <v>2331.7021597467069</v>
      </c>
      <c r="U460" s="6">
        <v>6433.7636932344594</v>
      </c>
      <c r="V460">
        <v>8311.2046332937825</v>
      </c>
      <c r="W460">
        <v>1650.097630134233</v>
      </c>
      <c r="X460">
        <v>2091.6762509616951</v>
      </c>
      <c r="Y460">
        <v>2823.8136462320599</v>
      </c>
      <c r="Z460">
        <v>0</v>
      </c>
      <c r="AA460">
        <v>4829.7616376349397</v>
      </c>
      <c r="AB460">
        <v>4</v>
      </c>
      <c r="AC460" s="6">
        <v>91.789946968850487</v>
      </c>
      <c r="AD460" s="6">
        <v>18818</v>
      </c>
      <c r="AE460">
        <v>1692</v>
      </c>
      <c r="AF460">
        <v>522</v>
      </c>
      <c r="AG460">
        <v>19988</v>
      </c>
      <c r="AH460" s="23">
        <v>113.907218933105</v>
      </c>
      <c r="AI460" s="23">
        <v>108.29581451416</v>
      </c>
      <c r="AJ460" s="23">
        <v>1.64715707302093</v>
      </c>
      <c r="AK460" s="23">
        <v>112.68325805664</v>
      </c>
      <c r="AL460" s="23">
        <v>6.0345993041992099</v>
      </c>
      <c r="AM460" s="23">
        <v>107.79581451416</v>
      </c>
      <c r="AN460">
        <v>88.500000000029999</v>
      </c>
      <c r="AO460">
        <v>18086.366666670001</v>
      </c>
      <c r="AP460">
        <v>9059.6447707080006</v>
      </c>
      <c r="AQ460">
        <v>0</v>
      </c>
      <c r="AR460">
        <v>2.4500000000000002</v>
      </c>
      <c r="AS460">
        <v>14.050383</v>
      </c>
    </row>
    <row r="461" spans="1:45" x14ac:dyDescent="0.3">
      <c r="A461" t="s">
        <v>699</v>
      </c>
      <c r="B461" s="6" t="s">
        <v>183</v>
      </c>
      <c r="C461">
        <v>0</v>
      </c>
      <c r="D461">
        <v>0</v>
      </c>
      <c r="E461">
        <v>21.318887239999999</v>
      </c>
      <c r="F461" s="6"/>
      <c r="G461" s="6"/>
      <c r="H461" s="6"/>
      <c r="I461" s="6"/>
      <c r="J461" s="6"/>
      <c r="K461" s="6"/>
      <c r="L461" s="6">
        <v>7.6747957322001454</v>
      </c>
      <c r="M461" s="6">
        <v>7.0401060301747096</v>
      </c>
      <c r="N461" s="6"/>
      <c r="O461">
        <v>3.5160370171070099E-2</v>
      </c>
      <c r="P461">
        <v>0.26370394229888922</v>
      </c>
      <c r="Q461" t="s">
        <v>238</v>
      </c>
      <c r="R461">
        <v>3.5</v>
      </c>
      <c r="S461" s="6">
        <v>2350.9194649799651</v>
      </c>
      <c r="T461" s="6">
        <v>2335.6583627530031</v>
      </c>
      <c r="U461" s="6">
        <v>6458.2169029418164</v>
      </c>
      <c r="V461">
        <v>8303.6950164768932</v>
      </c>
      <c r="W461">
        <v>1670.0630335792339</v>
      </c>
      <c r="X461">
        <v>2117.696485549865</v>
      </c>
      <c r="Y461">
        <v>2840.9765725834368</v>
      </c>
      <c r="Z461">
        <v>0</v>
      </c>
      <c r="AA461">
        <v>4846.9525134073001</v>
      </c>
      <c r="AB461">
        <v>4</v>
      </c>
      <c r="AC461" s="6">
        <v>91.781014479252335</v>
      </c>
      <c r="AD461" s="6">
        <v>19030</v>
      </c>
      <c r="AE461">
        <v>1720</v>
      </c>
      <c r="AF461">
        <v>528</v>
      </c>
      <c r="AG461">
        <v>20222</v>
      </c>
      <c r="AH461" s="23">
        <v>113.907218933105</v>
      </c>
      <c r="AI461" s="23">
        <v>108.29581451416</v>
      </c>
      <c r="AJ461" s="23">
        <v>1.64715707302093</v>
      </c>
      <c r="AK461" s="23">
        <v>112.68325805664</v>
      </c>
      <c r="AL461" s="23">
        <v>6.0345993041992099</v>
      </c>
      <c r="AM461" s="23">
        <v>107.79581451416</v>
      </c>
      <c r="AN461">
        <v>88.500000000029999</v>
      </c>
      <c r="AO461">
        <v>18086.366666670001</v>
      </c>
      <c r="AP461">
        <v>9059.6447707080006</v>
      </c>
      <c r="AQ461">
        <v>0</v>
      </c>
      <c r="AR461">
        <v>2.4500000000000002</v>
      </c>
      <c r="AS461">
        <v>14.050383</v>
      </c>
    </row>
    <row r="462" spans="1:45" x14ac:dyDescent="0.3">
      <c r="A462" t="s">
        <v>700</v>
      </c>
      <c r="B462" s="6" t="s">
        <v>183</v>
      </c>
      <c r="C462" t="s">
        <v>179</v>
      </c>
      <c r="D462">
        <v>0</v>
      </c>
      <c r="E462">
        <v>133.67179100000001</v>
      </c>
      <c r="F462" s="6"/>
      <c r="G462" s="6"/>
      <c r="H462" s="6"/>
      <c r="I462" s="6"/>
      <c r="J462" s="6"/>
      <c r="K462" s="6"/>
      <c r="L462" s="6">
        <v>48.121847469513312</v>
      </c>
      <c r="M462" s="6">
        <v>82.657771804865604</v>
      </c>
      <c r="N462" s="6"/>
      <c r="O462">
        <v>3.5586107522249222E-2</v>
      </c>
      <c r="P462">
        <v>0.26609021425247192</v>
      </c>
      <c r="Q462" t="s">
        <v>246</v>
      </c>
      <c r="R462">
        <v>3.5</v>
      </c>
      <c r="S462" s="6">
        <v>2244.4852223079829</v>
      </c>
      <c r="T462" s="6">
        <v>2227.231666011196</v>
      </c>
      <c r="U462" s="6">
        <v>6133.8707080973536</v>
      </c>
      <c r="V462">
        <v>8471.1555887835348</v>
      </c>
      <c r="W462">
        <v>1384.706240144028</v>
      </c>
      <c r="X462">
        <v>1789.789372260969</v>
      </c>
      <c r="Y462">
        <v>2712.0375674169381</v>
      </c>
      <c r="Z462">
        <v>0</v>
      </c>
      <c r="AA462">
        <v>4702.6133841398796</v>
      </c>
      <c r="AB462">
        <v>4</v>
      </c>
      <c r="AC462" s="6">
        <v>91.846748194103839</v>
      </c>
      <c r="AD462" s="6">
        <v>18895</v>
      </c>
      <c r="AE462">
        <v>1719</v>
      </c>
      <c r="AF462">
        <v>525</v>
      </c>
      <c r="AG462">
        <v>20089</v>
      </c>
      <c r="AH462" s="23">
        <v>113.907218933105</v>
      </c>
      <c r="AI462" s="23">
        <v>112.770462036132</v>
      </c>
      <c r="AJ462" s="23">
        <v>1.7902806997299101</v>
      </c>
      <c r="AK462" s="23">
        <v>118.00347137451099</v>
      </c>
      <c r="AL462" s="23">
        <v>7.0232901573181099</v>
      </c>
      <c r="AM462" s="23">
        <v>112.014450073242</v>
      </c>
      <c r="AN462">
        <v>88.500000000029999</v>
      </c>
      <c r="AO462">
        <v>18086.366666670001</v>
      </c>
      <c r="AP462">
        <v>9059.6447707080006</v>
      </c>
      <c r="AQ462">
        <v>0</v>
      </c>
      <c r="AR462">
        <v>2.4500000000000002</v>
      </c>
      <c r="AS462">
        <v>14.050383</v>
      </c>
    </row>
    <row r="463" spans="1:45" x14ac:dyDescent="0.3">
      <c r="A463" t="s">
        <v>701</v>
      </c>
      <c r="B463" s="6" t="s">
        <v>183</v>
      </c>
      <c r="C463" t="s">
        <v>179</v>
      </c>
      <c r="D463" t="s">
        <v>180</v>
      </c>
      <c r="E463">
        <v>130.88013140000001</v>
      </c>
      <c r="F463" s="6"/>
      <c r="G463" s="6"/>
      <c r="H463" s="6"/>
      <c r="I463" s="6"/>
      <c r="J463" s="6"/>
      <c r="K463" s="6"/>
      <c r="L463" s="6">
        <v>47.116849182620641</v>
      </c>
      <c r="M463" s="6">
        <v>80.349948404014199</v>
      </c>
      <c r="N463" s="6"/>
      <c r="O463">
        <v>3.4364901483058929E-2</v>
      </c>
      <c r="P463">
        <v>0.26631087064743042</v>
      </c>
      <c r="Q463" t="s">
        <v>246</v>
      </c>
      <c r="R463">
        <v>4.0625</v>
      </c>
      <c r="S463" s="6">
        <v>2483.4935037231662</v>
      </c>
      <c r="T463" s="6">
        <v>2378.0422548361471</v>
      </c>
      <c r="U463" s="6">
        <v>5218.613850753999</v>
      </c>
      <c r="V463">
        <v>8729.7003059624658</v>
      </c>
      <c r="W463">
        <v>1049.191932380008</v>
      </c>
      <c r="X463">
        <v>824.21340214155714</v>
      </c>
      <c r="Y463">
        <v>2267.1667894830061</v>
      </c>
      <c r="Z463">
        <v>0</v>
      </c>
      <c r="AA463">
        <v>4016.5133485797401</v>
      </c>
      <c r="AB463">
        <v>4</v>
      </c>
      <c r="AC463" s="6">
        <v>94.316994704877857</v>
      </c>
      <c r="AD463" s="6">
        <v>18474</v>
      </c>
      <c r="AE463">
        <v>1767</v>
      </c>
      <c r="AF463">
        <v>499</v>
      </c>
      <c r="AG463">
        <v>19742</v>
      </c>
      <c r="AH463" s="23">
        <v>106.84603881835901</v>
      </c>
      <c r="AI463" s="23">
        <v>108.052452087402</v>
      </c>
      <c r="AJ463" s="23">
        <v>1.60983562469482</v>
      </c>
      <c r="AK463" s="23">
        <v>113.686569213867</v>
      </c>
      <c r="AL463" s="23">
        <v>7.24395275115966</v>
      </c>
      <c r="AM463" s="23">
        <v>107.35967254638599</v>
      </c>
      <c r="AN463">
        <v>88.500000000029999</v>
      </c>
      <c r="AO463">
        <v>18086.366666670001</v>
      </c>
      <c r="AP463">
        <v>9059.6447707080006</v>
      </c>
      <c r="AQ463">
        <v>0</v>
      </c>
      <c r="AR463">
        <v>2.4500000000000002</v>
      </c>
      <c r="AS463">
        <v>14.050383</v>
      </c>
    </row>
    <row r="464" spans="1:45" x14ac:dyDescent="0.3">
      <c r="A464" t="s">
        <v>702</v>
      </c>
      <c r="B464" s="6" t="s">
        <v>183</v>
      </c>
      <c r="C464" t="s">
        <v>179</v>
      </c>
      <c r="D464" t="s">
        <v>703</v>
      </c>
      <c r="E464">
        <v>114.7409021</v>
      </c>
      <c r="F464" s="6"/>
      <c r="G464" s="6"/>
      <c r="H464" s="6"/>
      <c r="I464" s="6"/>
      <c r="J464" s="6"/>
      <c r="K464" s="6"/>
      <c r="L464" s="6">
        <v>41.306725182048972</v>
      </c>
      <c r="M464" s="6">
        <v>67.344184958480795</v>
      </c>
      <c r="N464" s="6"/>
      <c r="O464">
        <v>3.4361898899078369E-2</v>
      </c>
      <c r="P464">
        <v>0.26631087064743042</v>
      </c>
      <c r="Q464" t="s">
        <v>246</v>
      </c>
      <c r="R464">
        <v>4.0625</v>
      </c>
      <c r="S464" s="6">
        <v>2481.471661524035</v>
      </c>
      <c r="T464" s="6">
        <v>2362.8456018167021</v>
      </c>
      <c r="U464" s="6">
        <v>5179.5536380540834</v>
      </c>
      <c r="V464">
        <v>8756.546132567828</v>
      </c>
      <c r="W464">
        <v>1034.796260119723</v>
      </c>
      <c r="X464">
        <v>785.15316328814731</v>
      </c>
      <c r="Y464">
        <v>2277.0615776625182</v>
      </c>
      <c r="Z464">
        <v>0</v>
      </c>
      <c r="AA464">
        <v>4007.5085647331098</v>
      </c>
      <c r="AB464">
        <v>4</v>
      </c>
      <c r="AC464" s="6">
        <v>94.356839432469229</v>
      </c>
      <c r="AD464" s="6">
        <v>18368</v>
      </c>
      <c r="AE464">
        <v>1763</v>
      </c>
      <c r="AF464">
        <v>481</v>
      </c>
      <c r="AG464">
        <v>19650</v>
      </c>
      <c r="AH464" s="23">
        <v>106.84603881835901</v>
      </c>
      <c r="AI464" s="23">
        <v>108.052452087402</v>
      </c>
      <c r="AJ464" s="23">
        <v>1.60983562469482</v>
      </c>
      <c r="AK464" s="23">
        <v>113.686569213867</v>
      </c>
      <c r="AL464" s="23">
        <v>7.24395275115966</v>
      </c>
      <c r="AM464" s="23">
        <v>107.35967254638599</v>
      </c>
      <c r="AN464">
        <v>88.500000000029999</v>
      </c>
      <c r="AO464">
        <v>18086.366666670001</v>
      </c>
      <c r="AP464">
        <v>9059.6447707080006</v>
      </c>
      <c r="AQ464">
        <v>0</v>
      </c>
      <c r="AR464">
        <v>2.4500000000000002</v>
      </c>
      <c r="AS464">
        <v>14.050383</v>
      </c>
    </row>
    <row r="465" spans="1:45" x14ac:dyDescent="0.3">
      <c r="A465" t="s">
        <v>704</v>
      </c>
      <c r="B465" s="6" t="s">
        <v>183</v>
      </c>
      <c r="C465" t="s">
        <v>179</v>
      </c>
      <c r="D465" t="s">
        <v>180</v>
      </c>
      <c r="E465">
        <v>240.6533336</v>
      </c>
      <c r="F465" s="6"/>
      <c r="G465" s="6"/>
      <c r="H465" s="6"/>
      <c r="I465" s="6"/>
      <c r="J465" s="6"/>
      <c r="K465" s="6"/>
      <c r="L465" s="6">
        <v>86.635198187828067</v>
      </c>
      <c r="M465" s="6">
        <v>181.92382600318101</v>
      </c>
      <c r="N465" s="6"/>
      <c r="O465">
        <v>3.3957112580537803E-2</v>
      </c>
      <c r="P465">
        <v>0.26631087064743042</v>
      </c>
      <c r="Q465" t="s">
        <v>246</v>
      </c>
      <c r="R465">
        <v>4.0625</v>
      </c>
      <c r="S465" s="6">
        <v>2571.2409376981582</v>
      </c>
      <c r="T465" s="6">
        <v>2455.5671772346982</v>
      </c>
      <c r="U465" s="6">
        <v>5209.1062980774923</v>
      </c>
      <c r="V465">
        <v>8672.5886044620001</v>
      </c>
      <c r="W465">
        <v>1127.702478628778</v>
      </c>
      <c r="X465">
        <v>818.73572954078315</v>
      </c>
      <c r="Y465">
        <v>2184.1767772655771</v>
      </c>
      <c r="Z465">
        <v>0</v>
      </c>
      <c r="AA465">
        <v>3928.0183341133202</v>
      </c>
      <c r="AB465">
        <v>4</v>
      </c>
      <c r="AC465" s="6">
        <v>92.121311761468363</v>
      </c>
      <c r="AD465" s="6">
        <v>18507</v>
      </c>
      <c r="AE465">
        <v>1774</v>
      </c>
      <c r="AF465">
        <v>512</v>
      </c>
      <c r="AG465">
        <v>19769</v>
      </c>
      <c r="AH465" s="23">
        <v>106.84603881835901</v>
      </c>
      <c r="AI465" s="23">
        <v>104.08683013916</v>
      </c>
      <c r="AJ465" s="23">
        <v>1.4007221460342401</v>
      </c>
      <c r="AK465" s="23">
        <v>109.48657989501901</v>
      </c>
      <c r="AL465" s="23">
        <v>6.8004674911498997</v>
      </c>
      <c r="AM465" s="23">
        <v>103.67144775390599</v>
      </c>
      <c r="AN465">
        <v>88.500000000029999</v>
      </c>
      <c r="AO465">
        <v>18086.366666670001</v>
      </c>
      <c r="AP465">
        <v>9059.6447707080006</v>
      </c>
      <c r="AQ465">
        <v>0</v>
      </c>
      <c r="AR465">
        <v>2.4500000000000002</v>
      </c>
      <c r="AS465">
        <v>14.050383</v>
      </c>
    </row>
    <row r="466" spans="1:45" x14ac:dyDescent="0.3">
      <c r="A466" t="s">
        <v>705</v>
      </c>
      <c r="B466" s="6" t="s">
        <v>183</v>
      </c>
      <c r="C466" t="s">
        <v>179</v>
      </c>
      <c r="D466" t="s">
        <v>180</v>
      </c>
      <c r="E466">
        <v>224.9997864</v>
      </c>
      <c r="F466" s="6"/>
      <c r="G466" s="6"/>
      <c r="H466" s="6"/>
      <c r="I466" s="6"/>
      <c r="J466" s="6"/>
      <c r="K466" s="6"/>
      <c r="L466" s="6">
        <v>80.999919785186648</v>
      </c>
      <c r="M466" s="6">
        <v>166.22594599961801</v>
      </c>
      <c r="N466" s="6"/>
      <c r="O466">
        <v>3.3957112580537803E-2</v>
      </c>
      <c r="P466">
        <v>0.26631087064743042</v>
      </c>
      <c r="Q466" t="s">
        <v>246</v>
      </c>
      <c r="R466">
        <v>4.0625</v>
      </c>
      <c r="S466" s="6">
        <v>2601.7944537034109</v>
      </c>
      <c r="T466" s="6">
        <v>2495.5949223615912</v>
      </c>
      <c r="U466" s="6">
        <v>5245.5491165083704</v>
      </c>
      <c r="V466">
        <v>8627.2718959574231</v>
      </c>
      <c r="W466">
        <v>1167.1115592708591</v>
      </c>
      <c r="X466">
        <v>857.85286326100186</v>
      </c>
      <c r="Y466">
        <v>2147.572307030679</v>
      </c>
      <c r="Z466">
        <v>0</v>
      </c>
      <c r="AA466">
        <v>3908.6050895089702</v>
      </c>
      <c r="AB466">
        <v>4</v>
      </c>
      <c r="AC466" s="6">
        <v>91.029896508939245</v>
      </c>
      <c r="AD466" s="6">
        <v>18564</v>
      </c>
      <c r="AE466">
        <v>1776</v>
      </c>
      <c r="AF466">
        <v>513</v>
      </c>
      <c r="AG466">
        <v>19827</v>
      </c>
      <c r="AH466" s="23">
        <v>106.84603881835901</v>
      </c>
      <c r="AI466" s="23">
        <v>104.08683013916</v>
      </c>
      <c r="AJ466" s="23">
        <v>1.4007221460342401</v>
      </c>
      <c r="AK466" s="23">
        <v>109.48657989501901</v>
      </c>
      <c r="AL466" s="23">
        <v>6.8004674911498997</v>
      </c>
      <c r="AM466" s="23">
        <v>103.67144775390599</v>
      </c>
      <c r="AN466">
        <v>88.500000000029999</v>
      </c>
      <c r="AO466">
        <v>18086.366666670001</v>
      </c>
      <c r="AP466">
        <v>9059.6447707080006</v>
      </c>
      <c r="AQ466">
        <v>0</v>
      </c>
      <c r="AR466">
        <v>2.4500000000000002</v>
      </c>
      <c r="AS466">
        <v>14.050383</v>
      </c>
    </row>
    <row r="467" spans="1:45" x14ac:dyDescent="0.3">
      <c r="A467" t="s">
        <v>706</v>
      </c>
      <c r="B467" s="6" t="s">
        <v>183</v>
      </c>
      <c r="C467">
        <v>0</v>
      </c>
      <c r="D467">
        <v>0</v>
      </c>
      <c r="E467">
        <v>226.25830669999999</v>
      </c>
      <c r="F467" s="6"/>
      <c r="G467" s="6"/>
      <c r="H467" s="6"/>
      <c r="I467" s="6"/>
      <c r="J467" s="6"/>
      <c r="K467" s="6"/>
      <c r="L467" s="6">
        <v>81.452991174347702</v>
      </c>
      <c r="M467" s="6">
        <v>167.47462442478499</v>
      </c>
      <c r="N467" s="6"/>
      <c r="O467">
        <v>3.3957112580537803E-2</v>
      </c>
      <c r="P467">
        <v>0.26631087064743042</v>
      </c>
      <c r="Q467" t="s">
        <v>246</v>
      </c>
      <c r="R467">
        <v>4.0625</v>
      </c>
      <c r="S467" s="6">
        <v>2540.65351042887</v>
      </c>
      <c r="T467" s="6">
        <v>2433.1353273011669</v>
      </c>
      <c r="U467" s="6">
        <v>5226.256089645859</v>
      </c>
      <c r="V467">
        <v>8683.4585681632889</v>
      </c>
      <c r="W467">
        <v>1104.5298750428749</v>
      </c>
      <c r="X467">
        <v>833.46267397531619</v>
      </c>
      <c r="Y467">
        <v>2210.3145024452979</v>
      </c>
      <c r="Z467">
        <v>0</v>
      </c>
      <c r="AA467">
        <v>3962.8810828666801</v>
      </c>
      <c r="AB467">
        <v>4</v>
      </c>
      <c r="AC467" s="6">
        <v>92.866311127456626</v>
      </c>
      <c r="AD467" s="6">
        <v>18564</v>
      </c>
      <c r="AE467">
        <v>1776</v>
      </c>
      <c r="AF467">
        <v>513</v>
      </c>
      <c r="AG467">
        <v>19827</v>
      </c>
      <c r="AH467" s="23">
        <v>106.84603881835901</v>
      </c>
      <c r="AI467" s="23">
        <v>104.08683013916</v>
      </c>
      <c r="AJ467" s="23">
        <v>1.4007221460342401</v>
      </c>
      <c r="AK467" s="23">
        <v>109.48657989501901</v>
      </c>
      <c r="AL467" s="23">
        <v>6.8004674911498997</v>
      </c>
      <c r="AM467" s="23">
        <v>103.67144775390599</v>
      </c>
      <c r="AN467">
        <v>88.500000000029999</v>
      </c>
      <c r="AO467">
        <v>18086.366666670001</v>
      </c>
      <c r="AP467">
        <v>9059.6447707080006</v>
      </c>
      <c r="AQ467">
        <v>0</v>
      </c>
      <c r="AR467">
        <v>2.4500000000000002</v>
      </c>
      <c r="AS467">
        <v>14.050383</v>
      </c>
    </row>
    <row r="468" spans="1:45" x14ac:dyDescent="0.3">
      <c r="A468" t="s">
        <v>707</v>
      </c>
      <c r="B468" s="6" t="s">
        <v>183</v>
      </c>
      <c r="C468">
        <v>0</v>
      </c>
      <c r="D468">
        <v>0</v>
      </c>
      <c r="E468">
        <v>71.931144570000001</v>
      </c>
      <c r="F468" s="6"/>
      <c r="G468" s="6"/>
      <c r="H468" s="6"/>
      <c r="I468" s="6"/>
      <c r="J468" s="6"/>
      <c r="K468" s="6"/>
      <c r="L468" s="6">
        <v>25.895208901567379</v>
      </c>
      <c r="M468" s="6">
        <v>35.991631592774397</v>
      </c>
      <c r="N468" s="6"/>
      <c r="O468">
        <v>3.4681845456361771E-2</v>
      </c>
      <c r="P468">
        <v>0.26632747054100042</v>
      </c>
      <c r="Q468" t="s">
        <v>246</v>
      </c>
      <c r="R468">
        <v>4.0625</v>
      </c>
      <c r="S468" s="6">
        <v>2440.2110884381968</v>
      </c>
      <c r="T468" s="6">
        <v>2388.3597244642042</v>
      </c>
      <c r="U468" s="6">
        <v>5427.7851095344449</v>
      </c>
      <c r="V468">
        <v>8633.4183606335173</v>
      </c>
      <c r="W468">
        <v>1091.4094120015641</v>
      </c>
      <c r="X468">
        <v>1035.086318147022</v>
      </c>
      <c r="Y468">
        <v>2289.504423575896</v>
      </c>
      <c r="Z468">
        <v>0</v>
      </c>
      <c r="AA468">
        <v>4128.0319986838604</v>
      </c>
      <c r="AB468">
        <v>4</v>
      </c>
      <c r="AC468" s="6">
        <v>92.573404177874124</v>
      </c>
      <c r="AD468" s="6">
        <v>18559</v>
      </c>
      <c r="AE468">
        <v>1767</v>
      </c>
      <c r="AF468">
        <v>501</v>
      </c>
      <c r="AG468">
        <v>19825</v>
      </c>
      <c r="AH468" s="23">
        <v>106.84603881835901</v>
      </c>
      <c r="AI468" s="23">
        <v>108.052452087402</v>
      </c>
      <c r="AJ468" s="23">
        <v>1.60983562469482</v>
      </c>
      <c r="AK468" s="23">
        <v>113.686569213867</v>
      </c>
      <c r="AL468" s="23">
        <v>7.24395275115966</v>
      </c>
      <c r="AM468" s="23">
        <v>107.35967254638599</v>
      </c>
      <c r="AN468">
        <v>88.500000000029999</v>
      </c>
      <c r="AO468">
        <v>18086.366666670001</v>
      </c>
      <c r="AP468">
        <v>9059.6447707080006</v>
      </c>
      <c r="AQ468">
        <v>0</v>
      </c>
      <c r="AR468">
        <v>2.4500000000000002</v>
      </c>
      <c r="AS468">
        <v>14.050383</v>
      </c>
    </row>
    <row r="469" spans="1:45" x14ac:dyDescent="0.3">
      <c r="A469" t="s">
        <v>708</v>
      </c>
      <c r="B469" s="6" t="s">
        <v>183</v>
      </c>
      <c r="C469">
        <v>0</v>
      </c>
      <c r="D469">
        <v>0</v>
      </c>
      <c r="E469">
        <v>49.234599240000001</v>
      </c>
      <c r="F469" s="6"/>
      <c r="G469" s="6"/>
      <c r="H469" s="6"/>
      <c r="I469" s="6"/>
      <c r="J469" s="6"/>
      <c r="K469" s="6"/>
      <c r="L469" s="6">
        <v>17.724458589032292</v>
      </c>
      <c r="M469" s="6">
        <v>21.641900956043798</v>
      </c>
      <c r="N469" s="6"/>
      <c r="O469">
        <v>3.4681845456361771E-2</v>
      </c>
      <c r="P469">
        <v>0.26794308423995972</v>
      </c>
      <c r="Q469" t="s">
        <v>246</v>
      </c>
      <c r="R469">
        <v>4.0625</v>
      </c>
      <c r="S469" s="6">
        <v>2554.7735162674562</v>
      </c>
      <c r="T469" s="6">
        <v>2503.0957433060721</v>
      </c>
      <c r="U469" s="6">
        <v>5452.7224942226867</v>
      </c>
      <c r="V469">
        <v>8534.8605673807106</v>
      </c>
      <c r="W469">
        <v>1198.930479849377</v>
      </c>
      <c r="X469">
        <v>1059.1316586960911</v>
      </c>
      <c r="Y469">
        <v>2174.925733000839</v>
      </c>
      <c r="Z469">
        <v>0</v>
      </c>
      <c r="AA469">
        <v>4024.6843309691099</v>
      </c>
      <c r="AB469">
        <v>4</v>
      </c>
      <c r="AC469" s="6">
        <v>89.747384652744245</v>
      </c>
      <c r="AD469" s="6">
        <v>18856</v>
      </c>
      <c r="AE469">
        <v>1806</v>
      </c>
      <c r="AF469">
        <v>544</v>
      </c>
      <c r="AG469">
        <v>20118</v>
      </c>
      <c r="AH469" s="23">
        <v>106.84603881835901</v>
      </c>
      <c r="AI469" s="23">
        <v>108.052452087402</v>
      </c>
      <c r="AJ469" s="23">
        <v>1.60983562469482</v>
      </c>
      <c r="AK469" s="23">
        <v>113.686569213867</v>
      </c>
      <c r="AL469" s="23">
        <v>7.24395275115966</v>
      </c>
      <c r="AM469" s="23">
        <v>107.35967254638599</v>
      </c>
      <c r="AN469">
        <v>88.500000000029999</v>
      </c>
      <c r="AO469">
        <v>18086.366666670001</v>
      </c>
      <c r="AP469">
        <v>9059.6447707080006</v>
      </c>
      <c r="AQ469">
        <v>0</v>
      </c>
      <c r="AR469">
        <v>2.4500000000000002</v>
      </c>
      <c r="AS469">
        <v>14.050383</v>
      </c>
    </row>
    <row r="470" spans="1:45" x14ac:dyDescent="0.3">
      <c r="A470" t="s">
        <v>709</v>
      </c>
      <c r="B470" s="6" t="s">
        <v>183</v>
      </c>
      <c r="C470">
        <v>0</v>
      </c>
      <c r="D470">
        <v>0</v>
      </c>
      <c r="E470">
        <v>37.003375320000004</v>
      </c>
      <c r="F470" s="6"/>
      <c r="G470" s="6"/>
      <c r="H470" s="6"/>
      <c r="I470" s="6"/>
      <c r="J470" s="6"/>
      <c r="K470" s="6"/>
      <c r="L470" s="6">
        <v>13.321211461275819</v>
      </c>
      <c r="M470" s="6">
        <v>14.753170201425</v>
      </c>
      <c r="N470" s="6"/>
      <c r="O470">
        <v>3.4954991191625602E-2</v>
      </c>
      <c r="P470">
        <v>0.26261702179908752</v>
      </c>
      <c r="Q470" t="s">
        <v>246</v>
      </c>
      <c r="R470">
        <v>4.0625</v>
      </c>
      <c r="S470" s="6">
        <v>2115.1748577478961</v>
      </c>
      <c r="T470" s="6">
        <v>2095.707548992305</v>
      </c>
      <c r="U470" s="6">
        <v>5709.7008945678699</v>
      </c>
      <c r="V470">
        <v>8736.1896781771538</v>
      </c>
      <c r="W470">
        <v>1015.523280672911</v>
      </c>
      <c r="X470">
        <v>1376.0281801840899</v>
      </c>
      <c r="Y470">
        <v>2656.626109627447</v>
      </c>
      <c r="Z470">
        <v>0</v>
      </c>
      <c r="AA470">
        <v>4570.9058011420902</v>
      </c>
      <c r="AB470">
        <v>4</v>
      </c>
      <c r="AC470" s="6">
        <v>98.11641860275104</v>
      </c>
      <c r="AD470" s="6">
        <v>18443</v>
      </c>
      <c r="AE470">
        <v>1717</v>
      </c>
      <c r="AF470">
        <v>446</v>
      </c>
      <c r="AG470">
        <v>19714</v>
      </c>
      <c r="AH470" s="23">
        <v>106.84603881835901</v>
      </c>
      <c r="AI470" s="23">
        <v>112.770462036132</v>
      </c>
      <c r="AJ470" s="23">
        <v>1.7902806997299101</v>
      </c>
      <c r="AK470" s="23">
        <v>118.00347137451099</v>
      </c>
      <c r="AL470" s="23">
        <v>7.0232901573181099</v>
      </c>
      <c r="AM470" s="23">
        <v>112.014450073242</v>
      </c>
      <c r="AN470">
        <v>88.500000000029999</v>
      </c>
      <c r="AO470">
        <v>18086.366666670001</v>
      </c>
      <c r="AP470">
        <v>9059.6447707080006</v>
      </c>
      <c r="AQ470">
        <v>0</v>
      </c>
      <c r="AR470">
        <v>2.4500000000000002</v>
      </c>
      <c r="AS470">
        <v>14.050383</v>
      </c>
    </row>
    <row r="471" spans="1:45" x14ac:dyDescent="0.3">
      <c r="A471" t="s">
        <v>710</v>
      </c>
      <c r="B471" s="6" t="s">
        <v>183</v>
      </c>
      <c r="C471" t="s">
        <v>179</v>
      </c>
      <c r="D471" t="s">
        <v>682</v>
      </c>
      <c r="E471">
        <v>1326.3756470000001</v>
      </c>
      <c r="F471" s="6"/>
      <c r="G471" s="6"/>
      <c r="H471" s="6"/>
      <c r="I471" s="6"/>
      <c r="J471" s="6"/>
      <c r="K471" s="6"/>
      <c r="L471" s="6">
        <v>477.49523586046882</v>
      </c>
      <c r="M471" s="6">
        <v>1796.62651665003</v>
      </c>
      <c r="N471" s="6"/>
      <c r="O471">
        <v>3.5561472177505493E-2</v>
      </c>
      <c r="P471">
        <v>0.27211180329322809</v>
      </c>
      <c r="Q471" t="s">
        <v>246</v>
      </c>
      <c r="R471">
        <v>4.0625</v>
      </c>
      <c r="S471" s="6">
        <v>2706.423602871459</v>
      </c>
      <c r="T471" s="6">
        <v>2686.3069439146911</v>
      </c>
      <c r="U471" s="6">
        <v>5778.1122237839454</v>
      </c>
      <c r="V471">
        <v>8249.2358098991299</v>
      </c>
      <c r="W471">
        <v>1462.508205205788</v>
      </c>
      <c r="X471">
        <v>1388.560950578044</v>
      </c>
      <c r="Y471">
        <v>2064.229082340159</v>
      </c>
      <c r="Z471">
        <v>0</v>
      </c>
      <c r="AA471">
        <v>4015.0072286588302</v>
      </c>
      <c r="AB471">
        <v>4</v>
      </c>
      <c r="AC471" s="6">
        <v>80.697881029057015</v>
      </c>
      <c r="AD471" s="6">
        <v>19136</v>
      </c>
      <c r="AE471">
        <v>1781</v>
      </c>
      <c r="AF471">
        <v>681</v>
      </c>
      <c r="AG471">
        <v>20236</v>
      </c>
      <c r="AH471" s="23">
        <v>95.915359497070298</v>
      </c>
      <c r="AI471" s="23">
        <v>98.844833374023395</v>
      </c>
      <c r="AJ471" s="23">
        <v>1.34561467170715</v>
      </c>
      <c r="AK471" s="23">
        <v>103.21678161621</v>
      </c>
      <c r="AL471" s="23">
        <v>5.7175617218017498</v>
      </c>
      <c r="AM471" s="23">
        <v>98.573776245117102</v>
      </c>
      <c r="AN471">
        <v>88.500000000029999</v>
      </c>
      <c r="AO471">
        <v>18086.366666670001</v>
      </c>
      <c r="AP471">
        <v>9059.6447707080006</v>
      </c>
      <c r="AQ471">
        <v>0</v>
      </c>
      <c r="AR471">
        <v>2.4500000000000002</v>
      </c>
      <c r="AS471">
        <v>14.050383</v>
      </c>
    </row>
    <row r="472" spans="1:45" x14ac:dyDescent="0.3">
      <c r="A472" t="s">
        <v>711</v>
      </c>
      <c r="B472" s="6" t="s">
        <v>183</v>
      </c>
      <c r="C472" t="s">
        <v>179</v>
      </c>
      <c r="D472" t="s">
        <v>712</v>
      </c>
      <c r="E472">
        <v>1190.2366480000001</v>
      </c>
      <c r="F472" s="6"/>
      <c r="G472" s="6"/>
      <c r="H472" s="6"/>
      <c r="I472" s="6"/>
      <c r="J472" s="6"/>
      <c r="K472" s="6"/>
      <c r="L472" s="6">
        <v>428.48519214034081</v>
      </c>
      <c r="M472" s="6">
        <v>1553.6504934459001</v>
      </c>
      <c r="N472" s="6"/>
      <c r="O472">
        <v>3.0342815443873409E-2</v>
      </c>
      <c r="P472">
        <v>0.26615169644355768</v>
      </c>
      <c r="Q472" t="s">
        <v>246</v>
      </c>
      <c r="R472">
        <v>1.0625</v>
      </c>
      <c r="S472" s="6">
        <v>2853.0605213844292</v>
      </c>
      <c r="T472" s="6">
        <v>2550.2406475385342</v>
      </c>
      <c r="U472" s="6">
        <v>4023.00450417303</v>
      </c>
      <c r="V472">
        <v>9306.3255751703109</v>
      </c>
      <c r="W472">
        <v>1548.255810922175</v>
      </c>
      <c r="X472">
        <v>496.81045412166912</v>
      </c>
      <c r="Y472">
        <v>2555.3650286866182</v>
      </c>
      <c r="Z472">
        <v>0</v>
      </c>
      <c r="AA472">
        <v>3544.9146580257402</v>
      </c>
      <c r="AB472">
        <v>4</v>
      </c>
      <c r="AC472" s="6">
        <v>96.109421460326288</v>
      </c>
      <c r="AD472" s="6">
        <v>17244</v>
      </c>
      <c r="AE472">
        <v>1854</v>
      </c>
      <c r="AF472">
        <v>393</v>
      </c>
      <c r="AG472">
        <v>18705</v>
      </c>
      <c r="AH472" s="23">
        <v>100.14956665039</v>
      </c>
      <c r="AI472" s="23">
        <v>99.529167175292898</v>
      </c>
      <c r="AJ472" s="23">
        <v>1.7419295310974099</v>
      </c>
      <c r="AK472" s="23">
        <v>107.062782287597</v>
      </c>
      <c r="AL472" s="23">
        <v>9.2755441665649396</v>
      </c>
      <c r="AM472" s="23">
        <v>98.398841857910099</v>
      </c>
      <c r="AN472">
        <v>88.500000000029999</v>
      </c>
      <c r="AO472">
        <v>18086.366666670001</v>
      </c>
      <c r="AP472">
        <v>9059.6447707080006</v>
      </c>
      <c r="AQ472">
        <v>0</v>
      </c>
      <c r="AR472">
        <v>0</v>
      </c>
      <c r="AS472">
        <v>14.050383</v>
      </c>
    </row>
    <row r="473" spans="1:45" x14ac:dyDescent="0.3">
      <c r="A473" t="s">
        <v>713</v>
      </c>
      <c r="B473" s="6" t="s">
        <v>183</v>
      </c>
      <c r="C473" t="s">
        <v>179</v>
      </c>
      <c r="D473">
        <v>0</v>
      </c>
      <c r="E473">
        <v>177.12633220000001</v>
      </c>
      <c r="F473" s="6"/>
      <c r="G473" s="6"/>
      <c r="H473" s="6"/>
      <c r="I473" s="6"/>
      <c r="J473" s="6"/>
      <c r="K473" s="6"/>
      <c r="L473" s="6">
        <v>63.765486053572957</v>
      </c>
      <c r="M473" s="6">
        <v>120.586208406795</v>
      </c>
      <c r="N473" s="6"/>
      <c r="O473">
        <v>3.5160370171070099E-2</v>
      </c>
      <c r="P473">
        <v>0.26018375158309942</v>
      </c>
      <c r="Q473" t="s">
        <v>238</v>
      </c>
      <c r="R473">
        <v>3.5</v>
      </c>
      <c r="S473" s="6">
        <v>2324.6686247294688</v>
      </c>
      <c r="T473" s="6">
        <v>2301.0338010817391</v>
      </c>
      <c r="U473" s="6">
        <v>6383.2026618758728</v>
      </c>
      <c r="V473">
        <v>8312.1439768324162</v>
      </c>
      <c r="W473">
        <v>1765.298450974255</v>
      </c>
      <c r="X473">
        <v>2272.255229603114</v>
      </c>
      <c r="Y473">
        <v>2995.5444884754402</v>
      </c>
      <c r="Z473">
        <v>0</v>
      </c>
      <c r="AA473">
        <v>4999.9732597144703</v>
      </c>
      <c r="AB473">
        <v>4</v>
      </c>
      <c r="AC473" s="6">
        <v>92.99077823115762</v>
      </c>
      <c r="AD473" s="6">
        <v>19286</v>
      </c>
      <c r="AE473">
        <v>1740</v>
      </c>
      <c r="AF473">
        <v>536</v>
      </c>
      <c r="AG473">
        <v>20490</v>
      </c>
      <c r="AH473" s="23">
        <v>113.907218933105</v>
      </c>
      <c r="AI473" s="23">
        <v>108.29581451416</v>
      </c>
      <c r="AJ473" s="23">
        <v>1.64715707302093</v>
      </c>
      <c r="AK473" s="23">
        <v>112.68325805664</v>
      </c>
      <c r="AL473" s="23">
        <v>6.0345993041992099</v>
      </c>
      <c r="AM473" s="23">
        <v>107.79581451416</v>
      </c>
      <c r="AN473">
        <v>88.500000000029999</v>
      </c>
      <c r="AO473">
        <v>18086.366666670001</v>
      </c>
      <c r="AP473">
        <v>9059.6447707080006</v>
      </c>
      <c r="AQ473">
        <v>0</v>
      </c>
      <c r="AR473">
        <v>2.4500000000000002</v>
      </c>
      <c r="AS473">
        <v>14.050383</v>
      </c>
    </row>
    <row r="474" spans="1:45" x14ac:dyDescent="0.3">
      <c r="A474" t="s">
        <v>714</v>
      </c>
      <c r="B474" s="6" t="s">
        <v>183</v>
      </c>
      <c r="C474" t="s">
        <v>179</v>
      </c>
      <c r="D474">
        <v>0</v>
      </c>
      <c r="E474">
        <v>132.93284499999999</v>
      </c>
      <c r="F474" s="6"/>
      <c r="G474" s="6"/>
      <c r="H474" s="6"/>
      <c r="I474" s="6"/>
      <c r="J474" s="6"/>
      <c r="K474" s="6"/>
      <c r="L474" s="6">
        <v>47.855825193822383</v>
      </c>
      <c r="M474" s="6">
        <v>82.045274824055696</v>
      </c>
      <c r="N474" s="6"/>
      <c r="O474">
        <v>3.553275391459465E-2</v>
      </c>
      <c r="P474">
        <v>0.26153838634490972</v>
      </c>
      <c r="Q474" t="s">
        <v>273</v>
      </c>
      <c r="R474">
        <v>3.5</v>
      </c>
      <c r="S474" s="6">
        <v>2309.0258024712821</v>
      </c>
      <c r="T474" s="6">
        <v>2277.029201519355</v>
      </c>
      <c r="U474" s="6">
        <v>6322.2825275312589</v>
      </c>
      <c r="V474">
        <v>8324.2044809761264</v>
      </c>
      <c r="W474">
        <v>1804.2318850177001</v>
      </c>
      <c r="X474">
        <v>2337.116797000549</v>
      </c>
      <c r="Y474">
        <v>3067.9568671875181</v>
      </c>
      <c r="Z474">
        <v>0</v>
      </c>
      <c r="AA474">
        <v>5071.2354049040396</v>
      </c>
      <c r="AB474">
        <v>4</v>
      </c>
      <c r="AC474" s="6">
        <v>93.274553877274059</v>
      </c>
      <c r="AD474" s="6">
        <v>19295</v>
      </c>
      <c r="AE474">
        <v>1753</v>
      </c>
      <c r="AF474">
        <v>535</v>
      </c>
      <c r="AG474">
        <v>20513</v>
      </c>
      <c r="AH474" s="23">
        <v>113.907218933105</v>
      </c>
      <c r="AI474" s="23">
        <v>115.95163726806599</v>
      </c>
      <c r="AJ474" s="23">
        <v>1.86714828014373</v>
      </c>
      <c r="AK474" s="23">
        <v>121.47140502929599</v>
      </c>
      <c r="AL474" s="23">
        <v>7.3869142532348597</v>
      </c>
      <c r="AM474" s="23">
        <v>115.257553100585</v>
      </c>
      <c r="AN474">
        <v>88.500000000029999</v>
      </c>
      <c r="AO474">
        <v>18086.366666670001</v>
      </c>
      <c r="AP474">
        <v>9059.6447707080006</v>
      </c>
      <c r="AQ474">
        <v>0</v>
      </c>
      <c r="AR474">
        <v>2.4500000000000002</v>
      </c>
      <c r="AS474">
        <v>178.84798599999999</v>
      </c>
    </row>
    <row r="475" spans="1:45" x14ac:dyDescent="0.3">
      <c r="A475" t="s">
        <v>715</v>
      </c>
      <c r="B475" s="6" t="s">
        <v>183</v>
      </c>
      <c r="C475" t="s">
        <v>179</v>
      </c>
      <c r="D475">
        <v>0</v>
      </c>
      <c r="E475">
        <v>286.81800850000002</v>
      </c>
      <c r="F475" s="6"/>
      <c r="G475" s="6"/>
      <c r="H475" s="6"/>
      <c r="I475" s="6"/>
      <c r="J475" s="6"/>
      <c r="K475" s="6"/>
      <c r="L475" s="6">
        <v>103.25448410041631</v>
      </c>
      <c r="M475" s="6">
        <v>230.22190324818399</v>
      </c>
      <c r="N475" s="6"/>
      <c r="O475">
        <v>3.553275391459465E-2</v>
      </c>
      <c r="P475">
        <v>0.26153838634490972</v>
      </c>
      <c r="Q475" t="s">
        <v>273</v>
      </c>
      <c r="R475">
        <v>3.5</v>
      </c>
      <c r="S475" s="6">
        <v>2324.1152516124948</v>
      </c>
      <c r="T475" s="6">
        <v>2290.8161312087</v>
      </c>
      <c r="U475" s="6">
        <v>6326.6594683877402</v>
      </c>
      <c r="V475">
        <v>8308.8178704963721</v>
      </c>
      <c r="W475">
        <v>1822.8176008917001</v>
      </c>
      <c r="X475">
        <v>2353.1484733513039</v>
      </c>
      <c r="Y475">
        <v>3069.1944292468438</v>
      </c>
      <c r="Z475">
        <v>0</v>
      </c>
      <c r="AA475">
        <v>5071.6334503078697</v>
      </c>
      <c r="AB475">
        <v>4</v>
      </c>
      <c r="AC475" s="6">
        <v>92.481173856775584</v>
      </c>
      <c r="AD475" s="6">
        <v>19295</v>
      </c>
      <c r="AE475">
        <v>1753</v>
      </c>
      <c r="AF475">
        <v>535</v>
      </c>
      <c r="AG475">
        <v>20513</v>
      </c>
      <c r="AH475" s="23">
        <v>113.907218933105</v>
      </c>
      <c r="AI475" s="23">
        <v>115.95163726806599</v>
      </c>
      <c r="AJ475" s="23">
        <v>1.86714828014373</v>
      </c>
      <c r="AK475" s="23">
        <v>121.47140502929599</v>
      </c>
      <c r="AL475" s="23">
        <v>7.3869142532348597</v>
      </c>
      <c r="AM475" s="23">
        <v>115.257553100585</v>
      </c>
      <c r="AN475">
        <v>88.500000000029999</v>
      </c>
      <c r="AO475">
        <v>18086.366666670001</v>
      </c>
      <c r="AP475">
        <v>9059.6447707080006</v>
      </c>
      <c r="AQ475">
        <v>0</v>
      </c>
      <c r="AR475">
        <v>2.4500000000000002</v>
      </c>
      <c r="AS475">
        <v>178.84798599999999</v>
      </c>
    </row>
    <row r="476" spans="1:45" x14ac:dyDescent="0.3">
      <c r="A476" t="s">
        <v>716</v>
      </c>
      <c r="B476" s="6" t="s">
        <v>183</v>
      </c>
      <c r="C476" t="s">
        <v>179</v>
      </c>
      <c r="D476">
        <v>0</v>
      </c>
      <c r="E476">
        <v>173.0768424</v>
      </c>
      <c r="F476" s="6"/>
      <c r="G476" s="6"/>
      <c r="H476" s="6"/>
      <c r="I476" s="6"/>
      <c r="J476" s="6"/>
      <c r="K476" s="6"/>
      <c r="L476" s="6">
        <v>62.307661402299999</v>
      </c>
      <c r="M476" s="6">
        <v>116.90182884839599</v>
      </c>
      <c r="N476" s="6"/>
      <c r="O476">
        <v>3.553275391459465E-2</v>
      </c>
      <c r="P476">
        <v>0.26153838634490972</v>
      </c>
      <c r="Q476" t="s">
        <v>273</v>
      </c>
      <c r="R476">
        <v>3.5</v>
      </c>
      <c r="S476" s="6">
        <v>2299.9266211094309</v>
      </c>
      <c r="T476" s="6">
        <v>2262.9096076760879</v>
      </c>
      <c r="U476" s="6">
        <v>6285.4517316442862</v>
      </c>
      <c r="V476">
        <v>8332.3843835367243</v>
      </c>
      <c r="W476">
        <v>1827.8523744789661</v>
      </c>
      <c r="X476">
        <v>2375.706922407966</v>
      </c>
      <c r="Y476">
        <v>3111.707844997175</v>
      </c>
      <c r="Z476">
        <v>0</v>
      </c>
      <c r="AA476">
        <v>5114.2078066610302</v>
      </c>
      <c r="AB476">
        <v>4</v>
      </c>
      <c r="AC476" s="6">
        <v>93.278131821393416</v>
      </c>
      <c r="AD476" s="6">
        <v>19197</v>
      </c>
      <c r="AE476">
        <v>1738</v>
      </c>
      <c r="AF476">
        <v>531</v>
      </c>
      <c r="AG476">
        <v>20404</v>
      </c>
      <c r="AH476" s="23">
        <v>113.907218933105</v>
      </c>
      <c r="AI476" s="23">
        <v>115.95163726806599</v>
      </c>
      <c r="AJ476" s="23">
        <v>1.86714828014373</v>
      </c>
      <c r="AK476" s="23">
        <v>121.47140502929599</v>
      </c>
      <c r="AL476" s="23">
        <v>7.3869142532348597</v>
      </c>
      <c r="AM476" s="23">
        <v>115.257553100585</v>
      </c>
      <c r="AN476">
        <v>88.500000000029999</v>
      </c>
      <c r="AO476">
        <v>18086.366666670001</v>
      </c>
      <c r="AP476">
        <v>9059.6447707080006</v>
      </c>
      <c r="AQ476">
        <v>0</v>
      </c>
      <c r="AR476">
        <v>2.4500000000000002</v>
      </c>
      <c r="AS476">
        <v>178.84798599999999</v>
      </c>
    </row>
    <row r="477" spans="1:45" x14ac:dyDescent="0.3">
      <c r="A477" t="s">
        <v>717</v>
      </c>
      <c r="B477" s="6" t="s">
        <v>183</v>
      </c>
      <c r="C477" t="s">
        <v>179</v>
      </c>
      <c r="D477" t="s">
        <v>718</v>
      </c>
      <c r="E477">
        <v>183.99318769999999</v>
      </c>
      <c r="F477" s="6"/>
      <c r="G477" s="6"/>
      <c r="H477" s="6"/>
      <c r="I477" s="6"/>
      <c r="J477" s="6"/>
      <c r="K477" s="6"/>
      <c r="L477" s="6">
        <v>66.237550172796475</v>
      </c>
      <c r="M477" s="6">
        <v>126.899709548939</v>
      </c>
      <c r="N477" s="6"/>
      <c r="O477">
        <v>3.4497857093811042E-2</v>
      </c>
      <c r="P477">
        <v>0.26153838634490972</v>
      </c>
      <c r="Q477" t="s">
        <v>273</v>
      </c>
      <c r="R477">
        <v>3.5</v>
      </c>
      <c r="S477" s="6">
        <v>2358.7324900135491</v>
      </c>
      <c r="T477" s="6">
        <v>2316.4683844003521</v>
      </c>
      <c r="U477" s="6">
        <v>6301.674361620624</v>
      </c>
      <c r="V477">
        <v>8273.5387064101633</v>
      </c>
      <c r="W477">
        <v>1899.891725039764</v>
      </c>
      <c r="X477">
        <v>2438.355576384477</v>
      </c>
      <c r="Y477">
        <v>3118.897284931933</v>
      </c>
      <c r="Z477">
        <v>0</v>
      </c>
      <c r="AA477">
        <v>5117.1478971458801</v>
      </c>
      <c r="AB477">
        <v>4</v>
      </c>
      <c r="AC477" s="6">
        <v>90.019058025564874</v>
      </c>
      <c r="AD477" s="6">
        <v>19315</v>
      </c>
      <c r="AE477">
        <v>1734</v>
      </c>
      <c r="AF477">
        <v>533</v>
      </c>
      <c r="AG477">
        <v>20516</v>
      </c>
      <c r="AH477" s="23">
        <v>113.907218933105</v>
      </c>
      <c r="AI477" s="23">
        <v>115.95163726806599</v>
      </c>
      <c r="AJ477" s="23">
        <v>1.86714828014373</v>
      </c>
      <c r="AK477" s="23">
        <v>121.47140502929599</v>
      </c>
      <c r="AL477" s="23">
        <v>7.3869142532348597</v>
      </c>
      <c r="AM477" s="23">
        <v>115.257553100585</v>
      </c>
      <c r="AN477">
        <v>88.500000000029999</v>
      </c>
      <c r="AO477">
        <v>18086.366666670001</v>
      </c>
      <c r="AP477">
        <v>9059.6447707080006</v>
      </c>
      <c r="AQ477">
        <v>0</v>
      </c>
      <c r="AR477">
        <v>2.4500000000000002</v>
      </c>
      <c r="AS477">
        <v>178.84798599999999</v>
      </c>
    </row>
    <row r="478" spans="1:45" x14ac:dyDescent="0.3">
      <c r="A478" t="s">
        <v>719</v>
      </c>
      <c r="B478" s="6" t="s">
        <v>183</v>
      </c>
      <c r="C478" t="s">
        <v>179</v>
      </c>
      <c r="D478" t="s">
        <v>718</v>
      </c>
      <c r="E478">
        <v>327.84254870000001</v>
      </c>
      <c r="F478" s="6"/>
      <c r="G478" s="6"/>
      <c r="H478" s="6"/>
      <c r="I478" s="6"/>
      <c r="J478" s="6"/>
      <c r="K478" s="6"/>
      <c r="L478" s="6">
        <v>118.0233201827109</v>
      </c>
      <c r="M478" s="6">
        <v>275.45095034090701</v>
      </c>
      <c r="N478" s="6"/>
      <c r="O478">
        <v>3.4497857093811042E-2</v>
      </c>
      <c r="P478">
        <v>0.25951576232910162</v>
      </c>
      <c r="Q478" t="s">
        <v>273</v>
      </c>
      <c r="R478">
        <v>3.5</v>
      </c>
      <c r="S478" s="6">
        <v>2352.2396593590661</v>
      </c>
      <c r="T478" s="6">
        <v>2300.262738480666</v>
      </c>
      <c r="U478" s="6">
        <v>6247.0282159080762</v>
      </c>
      <c r="V478">
        <v>8281.7906706874292</v>
      </c>
      <c r="W478">
        <v>1942.974986242047</v>
      </c>
      <c r="X478">
        <v>2502.2827188045958</v>
      </c>
      <c r="Y478">
        <v>3187.573164879434</v>
      </c>
      <c r="Z478">
        <v>0</v>
      </c>
      <c r="AA478">
        <v>5183.4903126645804</v>
      </c>
      <c r="AB478">
        <v>4</v>
      </c>
      <c r="AC478" s="6">
        <v>89.135971993790008</v>
      </c>
      <c r="AD478" s="6">
        <v>19199</v>
      </c>
      <c r="AE478">
        <v>1719</v>
      </c>
      <c r="AF478">
        <v>531</v>
      </c>
      <c r="AG478">
        <v>20387</v>
      </c>
      <c r="AH478" s="23">
        <v>113.907218933105</v>
      </c>
      <c r="AI478" s="23">
        <v>115.95163726806599</v>
      </c>
      <c r="AJ478" s="23">
        <v>1.86714828014373</v>
      </c>
      <c r="AK478" s="23">
        <v>121.47140502929599</v>
      </c>
      <c r="AL478" s="23">
        <v>7.3869142532348597</v>
      </c>
      <c r="AM478" s="23">
        <v>115.257553100585</v>
      </c>
      <c r="AN478">
        <v>88.500000000029999</v>
      </c>
      <c r="AO478">
        <v>18086.366666670001</v>
      </c>
      <c r="AP478">
        <v>9059.6447707080006</v>
      </c>
      <c r="AQ478">
        <v>0</v>
      </c>
      <c r="AR478">
        <v>2.4500000000000002</v>
      </c>
      <c r="AS478">
        <v>178.84798599999999</v>
      </c>
    </row>
    <row r="479" spans="1:45" x14ac:dyDescent="0.3">
      <c r="A479" t="s">
        <v>720</v>
      </c>
      <c r="B479" s="6" t="s">
        <v>183</v>
      </c>
      <c r="C479" t="s">
        <v>179</v>
      </c>
      <c r="D479" t="s">
        <v>718</v>
      </c>
      <c r="E479">
        <v>191.74037079999999</v>
      </c>
      <c r="F479" s="6"/>
      <c r="G479" s="6"/>
      <c r="H479" s="6"/>
      <c r="I479" s="6"/>
      <c r="J479" s="6"/>
      <c r="K479" s="6"/>
      <c r="L479" s="6">
        <v>69.026536703556772</v>
      </c>
      <c r="M479" s="6">
        <v>134.11980712488801</v>
      </c>
      <c r="N479" s="6"/>
      <c r="O479">
        <v>3.4497857093811042E-2</v>
      </c>
      <c r="P479">
        <v>0.25951576232910162</v>
      </c>
      <c r="Q479" t="s">
        <v>273</v>
      </c>
      <c r="R479">
        <v>3.5</v>
      </c>
      <c r="S479" s="6">
        <v>2352.3973450443918</v>
      </c>
      <c r="T479" s="6">
        <v>2295.478083212357</v>
      </c>
      <c r="U479" s="6">
        <v>6221.7434589243767</v>
      </c>
      <c r="V479">
        <v>8283.3884241303385</v>
      </c>
      <c r="W479">
        <v>1967.093743612616</v>
      </c>
      <c r="X479">
        <v>2535.5258442952272</v>
      </c>
      <c r="Y479">
        <v>3220.8560406883639</v>
      </c>
      <c r="Z479">
        <v>0</v>
      </c>
      <c r="AA479">
        <v>5215.3260353164096</v>
      </c>
      <c r="AB479">
        <v>4</v>
      </c>
      <c r="AC479" s="6">
        <v>88.422140175652885</v>
      </c>
      <c r="AD479" s="6">
        <v>19224</v>
      </c>
      <c r="AE479">
        <v>1726</v>
      </c>
      <c r="AF479">
        <v>534</v>
      </c>
      <c r="AG479">
        <v>20416</v>
      </c>
      <c r="AH479" s="23">
        <v>113.907218933105</v>
      </c>
      <c r="AI479" s="23">
        <v>115.95163726806599</v>
      </c>
      <c r="AJ479" s="23">
        <v>1.86714828014373</v>
      </c>
      <c r="AK479" s="23">
        <v>121.47140502929599</v>
      </c>
      <c r="AL479" s="23">
        <v>7.3869142532348597</v>
      </c>
      <c r="AM479" s="23">
        <v>115.257553100585</v>
      </c>
      <c r="AN479">
        <v>88.500000000029999</v>
      </c>
      <c r="AO479">
        <v>18086.366666670001</v>
      </c>
      <c r="AP479">
        <v>9059.6447707080006</v>
      </c>
      <c r="AQ479">
        <v>0</v>
      </c>
      <c r="AR479">
        <v>2.4500000000000002</v>
      </c>
      <c r="AS479">
        <v>178.84798599999999</v>
      </c>
    </row>
    <row r="480" spans="1:45" x14ac:dyDescent="0.3">
      <c r="A480" t="s">
        <v>721</v>
      </c>
      <c r="B480" s="6" t="s">
        <v>183</v>
      </c>
      <c r="C480" t="s">
        <v>179</v>
      </c>
      <c r="D480" t="s">
        <v>718</v>
      </c>
      <c r="E480">
        <v>222.37660740000001</v>
      </c>
      <c r="F480" s="6"/>
      <c r="G480" s="6"/>
      <c r="H480" s="6"/>
      <c r="I480" s="6"/>
      <c r="J480" s="6"/>
      <c r="K480" s="6"/>
      <c r="L480" s="6">
        <v>80.055581605844196</v>
      </c>
      <c r="M480" s="6">
        <v>163.63099566820699</v>
      </c>
      <c r="N480" s="6"/>
      <c r="O480">
        <v>3.4497857093811042E-2</v>
      </c>
      <c r="P480">
        <v>0.25951576232910162</v>
      </c>
      <c r="Q480" t="s">
        <v>273</v>
      </c>
      <c r="R480">
        <v>3.5</v>
      </c>
      <c r="S480" s="6">
        <v>2354.327928073596</v>
      </c>
      <c r="T480" s="6">
        <v>2294.0799191065648</v>
      </c>
      <c r="U480" s="6">
        <v>6205.9092312224584</v>
      </c>
      <c r="V480">
        <v>8282.9672657688279</v>
      </c>
      <c r="W480">
        <v>1984.6546423040541</v>
      </c>
      <c r="X480">
        <v>2558.5874933872901</v>
      </c>
      <c r="Y480">
        <v>3242.6299749351178</v>
      </c>
      <c r="Z480">
        <v>0</v>
      </c>
      <c r="AA480">
        <v>5235.9647819227303</v>
      </c>
      <c r="AB480">
        <v>4</v>
      </c>
      <c r="AC480" s="6">
        <v>88.046265764924996</v>
      </c>
      <c r="AD480" s="6">
        <v>19171</v>
      </c>
      <c r="AE480">
        <v>1726</v>
      </c>
      <c r="AF480">
        <v>529</v>
      </c>
      <c r="AG480">
        <v>20368</v>
      </c>
      <c r="AH480" s="23">
        <v>113.907218933105</v>
      </c>
      <c r="AI480" s="23">
        <v>107.23878479003901</v>
      </c>
      <c r="AJ480" s="23">
        <v>1.59956419467926</v>
      </c>
      <c r="AK480" s="23">
        <v>112.003601074218</v>
      </c>
      <c r="AL480" s="23">
        <v>6.36437892913818</v>
      </c>
      <c r="AM480" s="23">
        <v>106.858154296875</v>
      </c>
      <c r="AN480">
        <v>88.500000000029999</v>
      </c>
      <c r="AO480">
        <v>18086.366666670001</v>
      </c>
      <c r="AP480">
        <v>9059.6447707080006</v>
      </c>
      <c r="AQ480">
        <v>0</v>
      </c>
      <c r="AR480">
        <v>2.4500000000000002</v>
      </c>
      <c r="AS480">
        <v>178.84798599999999</v>
      </c>
    </row>
    <row r="481" spans="1:45" x14ac:dyDescent="0.3">
      <c r="A481" t="s">
        <v>722</v>
      </c>
      <c r="B481" s="6" t="s">
        <v>183</v>
      </c>
      <c r="C481">
        <v>0</v>
      </c>
      <c r="D481">
        <v>0</v>
      </c>
      <c r="E481">
        <v>208.8193613</v>
      </c>
      <c r="F481" s="6"/>
      <c r="G481" s="6"/>
      <c r="H481" s="6"/>
      <c r="I481" s="6"/>
      <c r="J481" s="6"/>
      <c r="K481" s="6"/>
      <c r="L481" s="6">
        <v>75.174969564322382</v>
      </c>
      <c r="M481" s="6">
        <v>150.38777523747501</v>
      </c>
      <c r="N481" s="6"/>
      <c r="O481">
        <v>3.4666430205106742E-2</v>
      </c>
      <c r="P481">
        <v>0.25951576232910162</v>
      </c>
      <c r="Q481" t="s">
        <v>273</v>
      </c>
      <c r="R481">
        <v>3.5</v>
      </c>
      <c r="S481" s="6">
        <v>2284.1779270024158</v>
      </c>
      <c r="T481" s="6">
        <v>2213.0967861087752</v>
      </c>
      <c r="U481" s="6">
        <v>6096.060354326989</v>
      </c>
      <c r="V481">
        <v>8360.0231514036113</v>
      </c>
      <c r="W481">
        <v>1987.177589061183</v>
      </c>
      <c r="X481">
        <v>2602.5791532948028</v>
      </c>
      <c r="Y481">
        <v>3348.804887467054</v>
      </c>
      <c r="Z481">
        <v>0</v>
      </c>
      <c r="AA481">
        <v>5344.2855121273196</v>
      </c>
      <c r="AB481">
        <v>4</v>
      </c>
      <c r="AC481" s="6">
        <v>91.882922035358419</v>
      </c>
      <c r="AD481" s="6">
        <v>19248</v>
      </c>
      <c r="AE481">
        <v>1731</v>
      </c>
      <c r="AF481">
        <v>505</v>
      </c>
      <c r="AG481">
        <v>20474</v>
      </c>
      <c r="AH481" s="23">
        <v>113.907218933105</v>
      </c>
      <c r="AI481" s="23">
        <v>115.95163726806599</v>
      </c>
      <c r="AJ481" s="23">
        <v>1.86714828014373</v>
      </c>
      <c r="AK481" s="23">
        <v>121.47140502929599</v>
      </c>
      <c r="AL481" s="23">
        <v>7.3869142532348597</v>
      </c>
      <c r="AM481" s="23">
        <v>115.257553100585</v>
      </c>
      <c r="AN481">
        <v>88.500000000029999</v>
      </c>
      <c r="AO481">
        <v>18086.366666670001</v>
      </c>
      <c r="AP481">
        <v>9059.6447707080006</v>
      </c>
      <c r="AQ481">
        <v>0</v>
      </c>
      <c r="AR481">
        <v>2.4500000000000002</v>
      </c>
      <c r="AS481">
        <v>178.84798599999999</v>
      </c>
    </row>
    <row r="482" spans="1:45" x14ac:dyDescent="0.3">
      <c r="A482" t="s">
        <v>723</v>
      </c>
      <c r="B482" s="6" t="s">
        <v>183</v>
      </c>
      <c r="C482">
        <v>0</v>
      </c>
      <c r="D482">
        <v>0</v>
      </c>
      <c r="E482">
        <v>406.54636269999997</v>
      </c>
      <c r="F482" s="6"/>
      <c r="G482" s="6"/>
      <c r="H482" s="6"/>
      <c r="I482" s="6"/>
      <c r="J482" s="6"/>
      <c r="K482" s="6"/>
      <c r="L482" s="6">
        <v>146.3566852299403</v>
      </c>
      <c r="M482" s="6">
        <v>367.63688579598301</v>
      </c>
      <c r="N482" s="6"/>
      <c r="O482">
        <v>3.4666430205106742E-2</v>
      </c>
      <c r="P482">
        <v>0.2566695511341095</v>
      </c>
      <c r="Q482" t="s">
        <v>273</v>
      </c>
      <c r="R482">
        <v>3.5</v>
      </c>
      <c r="S482" s="6">
        <v>2300.8728061986421</v>
      </c>
      <c r="T482" s="6">
        <v>2223.704862342257</v>
      </c>
      <c r="U482" s="6">
        <v>6076.1626790328437</v>
      </c>
      <c r="V482">
        <v>8348.2860886706967</v>
      </c>
      <c r="W482">
        <v>2028.279445757244</v>
      </c>
      <c r="X482">
        <v>2648.7867012490569</v>
      </c>
      <c r="Y482">
        <v>3382.776263738011</v>
      </c>
      <c r="Z482">
        <v>0</v>
      </c>
      <c r="AA482">
        <v>5375.4749365031203</v>
      </c>
      <c r="AB482">
        <v>4</v>
      </c>
      <c r="AC482" s="6">
        <v>90.924737992768002</v>
      </c>
      <c r="AD482" s="6">
        <v>19300</v>
      </c>
      <c r="AE482">
        <v>1725</v>
      </c>
      <c r="AF482">
        <v>506</v>
      </c>
      <c r="AG482">
        <v>20519</v>
      </c>
      <c r="AH482" s="23">
        <v>113.907218933105</v>
      </c>
      <c r="AI482" s="23">
        <v>107.23878479003901</v>
      </c>
      <c r="AJ482" s="23">
        <v>1.59956419467926</v>
      </c>
      <c r="AK482" s="23">
        <v>112.003601074218</v>
      </c>
      <c r="AL482" s="23">
        <v>6.36437892913818</v>
      </c>
      <c r="AM482" s="23">
        <v>106.858154296875</v>
      </c>
      <c r="AN482">
        <v>88.500000000029999</v>
      </c>
      <c r="AO482">
        <v>18086.366666670001</v>
      </c>
      <c r="AP482">
        <v>9059.6447707080006</v>
      </c>
      <c r="AQ482">
        <v>0</v>
      </c>
      <c r="AR482">
        <v>2.4500000000000002</v>
      </c>
      <c r="AS482">
        <v>178.84798599999999</v>
      </c>
    </row>
    <row r="483" spans="1:45" x14ac:dyDescent="0.3">
      <c r="A483" t="s">
        <v>724</v>
      </c>
      <c r="B483" s="6" t="s">
        <v>183</v>
      </c>
      <c r="C483">
        <v>0</v>
      </c>
      <c r="D483">
        <v>0</v>
      </c>
      <c r="E483">
        <v>634.7340471</v>
      </c>
      <c r="F483" s="6"/>
      <c r="G483" s="6"/>
      <c r="H483" s="6"/>
      <c r="I483" s="6"/>
      <c r="J483" s="6"/>
      <c r="K483" s="6"/>
      <c r="L483" s="6">
        <v>228.50425559878349</v>
      </c>
      <c r="M483" s="6">
        <v>668.36471314196399</v>
      </c>
      <c r="N483" s="6"/>
      <c r="O483">
        <v>3.2556015998125083E-2</v>
      </c>
      <c r="P483">
        <v>0.26836389303207397</v>
      </c>
      <c r="Q483" t="s">
        <v>255</v>
      </c>
      <c r="R483">
        <v>1.0625</v>
      </c>
      <c r="S483" s="6">
        <v>3761.1709091517182</v>
      </c>
      <c r="T483" s="6">
        <v>3429.1101820967378</v>
      </c>
      <c r="U483" s="6">
        <v>6559.0339341646068</v>
      </c>
      <c r="V483">
        <v>7109.8914625459893</v>
      </c>
      <c r="W483">
        <v>3637.2323213396362</v>
      </c>
      <c r="X483">
        <v>3756.3589010121459</v>
      </c>
      <c r="Y483">
        <v>4038.0289728986818</v>
      </c>
      <c r="Z483">
        <v>0</v>
      </c>
      <c r="AA483">
        <v>5688.6280766813697</v>
      </c>
      <c r="AB483">
        <v>4</v>
      </c>
      <c r="AC483" s="6">
        <v>41.801691400145792</v>
      </c>
      <c r="AD483" s="6">
        <v>19544</v>
      </c>
      <c r="AE483">
        <v>1817</v>
      </c>
      <c r="AF483">
        <v>1126</v>
      </c>
      <c r="AG483">
        <v>20235</v>
      </c>
      <c r="AH483" s="23">
        <v>59.955085754394503</v>
      </c>
      <c r="AI483" s="23">
        <v>62.216842651367102</v>
      </c>
      <c r="AJ483" s="23">
        <v>0.88081902265548695</v>
      </c>
      <c r="AK483" s="23">
        <v>65.826416015625</v>
      </c>
      <c r="AL483" s="23">
        <v>4.4903926849365199</v>
      </c>
      <c r="AM483" s="23">
        <v>62.057838439941399</v>
      </c>
      <c r="AN483">
        <v>88.500000000029999</v>
      </c>
      <c r="AO483">
        <v>18086.366666670001</v>
      </c>
      <c r="AP483">
        <v>9059.6447707080006</v>
      </c>
      <c r="AQ483">
        <v>0</v>
      </c>
      <c r="AR483">
        <v>0</v>
      </c>
      <c r="AS483">
        <v>178.84798599999999</v>
      </c>
    </row>
    <row r="484" spans="1:45" x14ac:dyDescent="0.3">
      <c r="A484" t="s">
        <v>725</v>
      </c>
      <c r="B484" s="6" t="s">
        <v>183</v>
      </c>
      <c r="C484" t="s">
        <v>179</v>
      </c>
      <c r="D484">
        <v>0</v>
      </c>
      <c r="E484">
        <v>421.94222639999998</v>
      </c>
      <c r="F484" s="6"/>
      <c r="G484" s="6"/>
      <c r="H484" s="6"/>
      <c r="I484" s="6"/>
      <c r="J484" s="6"/>
      <c r="K484" s="6"/>
      <c r="L484" s="6">
        <v>151.89920607805249</v>
      </c>
      <c r="M484" s="6">
        <v>386.436428914955</v>
      </c>
      <c r="N484" s="6"/>
      <c r="O484">
        <v>3.49772609770298E-2</v>
      </c>
      <c r="P484">
        <v>0.25347012281417852</v>
      </c>
      <c r="Q484" t="s">
        <v>246</v>
      </c>
      <c r="R484">
        <v>4.0625</v>
      </c>
      <c r="S484" s="6">
        <v>1697.9213295090619</v>
      </c>
      <c r="T484" s="6">
        <v>1681.243785396093</v>
      </c>
      <c r="U484" s="6">
        <v>5995.0920951387016</v>
      </c>
      <c r="V484">
        <v>8980.2809456009418</v>
      </c>
      <c r="W484">
        <v>1106.469484539</v>
      </c>
      <c r="X484">
        <v>1829.1989120386529</v>
      </c>
      <c r="Y484">
        <v>3210.5914500163481</v>
      </c>
      <c r="Z484">
        <v>0</v>
      </c>
      <c r="AA484">
        <v>5160.5408869102903</v>
      </c>
      <c r="AB484">
        <v>4</v>
      </c>
      <c r="AC484" s="6">
        <v>111.540612166857</v>
      </c>
      <c r="AD484" s="6">
        <v>18527</v>
      </c>
      <c r="AE484">
        <v>1689</v>
      </c>
      <c r="AF484">
        <v>408</v>
      </c>
      <c r="AG484">
        <v>19808</v>
      </c>
      <c r="AH484" s="23">
        <v>113.907218933105</v>
      </c>
      <c r="AI484" s="23">
        <v>115.515579223632</v>
      </c>
      <c r="AJ484" s="23">
        <v>2.03795933723449</v>
      </c>
      <c r="AK484" s="23">
        <v>121.788398742675</v>
      </c>
      <c r="AL484" s="23">
        <v>8.3107786178588796</v>
      </c>
      <c r="AM484" s="23">
        <v>114.4833984375</v>
      </c>
      <c r="AN484">
        <v>88.500000000029999</v>
      </c>
      <c r="AO484">
        <v>18086.366666670001</v>
      </c>
      <c r="AP484">
        <v>9059.6447707080006</v>
      </c>
      <c r="AQ484">
        <v>0</v>
      </c>
      <c r="AR484">
        <v>2.4500000000000002</v>
      </c>
      <c r="AS484">
        <v>14.050383</v>
      </c>
    </row>
    <row r="485" spans="1:45" x14ac:dyDescent="0.3">
      <c r="A485" t="s">
        <v>726</v>
      </c>
      <c r="B485" s="6" t="s">
        <v>183</v>
      </c>
      <c r="C485" t="s">
        <v>179</v>
      </c>
      <c r="D485">
        <v>0</v>
      </c>
      <c r="E485">
        <v>388.13662299999999</v>
      </c>
      <c r="F485" s="6"/>
      <c r="G485" s="6"/>
      <c r="H485" s="6"/>
      <c r="I485" s="6"/>
      <c r="J485" s="6"/>
      <c r="K485" s="6"/>
      <c r="L485" s="6">
        <v>139.72918733797971</v>
      </c>
      <c r="M485" s="6">
        <v>345.47512852410898</v>
      </c>
      <c r="N485" s="6"/>
      <c r="O485">
        <v>3.49772609770298E-2</v>
      </c>
      <c r="P485">
        <v>0.25784203410148621</v>
      </c>
      <c r="Q485" t="s">
        <v>246</v>
      </c>
      <c r="R485">
        <v>4.0625</v>
      </c>
      <c r="S485" s="6">
        <v>1796.878191644304</v>
      </c>
      <c r="T485" s="6">
        <v>1780.380271522969</v>
      </c>
      <c r="U485" s="6">
        <v>6052.9641955856714</v>
      </c>
      <c r="V485">
        <v>8878.8793135023243</v>
      </c>
      <c r="W485">
        <v>1175.3798950236819</v>
      </c>
      <c r="X485">
        <v>1848.793358728381</v>
      </c>
      <c r="Y485">
        <v>3140.5268880396229</v>
      </c>
      <c r="Z485">
        <v>0</v>
      </c>
      <c r="AA485">
        <v>5104.3621438165101</v>
      </c>
      <c r="AB485">
        <v>4</v>
      </c>
      <c r="AC485" s="6">
        <v>108.7539529239816</v>
      </c>
      <c r="AD485" s="6">
        <v>18771</v>
      </c>
      <c r="AE485">
        <v>1709</v>
      </c>
      <c r="AF485">
        <v>435</v>
      </c>
      <c r="AG485">
        <v>20045</v>
      </c>
      <c r="AH485" s="23">
        <v>113.907218933105</v>
      </c>
      <c r="AI485" s="23">
        <v>115.515579223632</v>
      </c>
      <c r="AJ485" s="23">
        <v>2.03795933723449</v>
      </c>
      <c r="AK485" s="23">
        <v>121.788398742675</v>
      </c>
      <c r="AL485" s="23">
        <v>8.3107786178588796</v>
      </c>
      <c r="AM485" s="23">
        <v>114.4833984375</v>
      </c>
      <c r="AN485">
        <v>88.500000000029999</v>
      </c>
      <c r="AO485">
        <v>18086.366666670001</v>
      </c>
      <c r="AP485">
        <v>9059.6447707080006</v>
      </c>
      <c r="AQ485">
        <v>0</v>
      </c>
      <c r="AR485">
        <v>2.4500000000000002</v>
      </c>
      <c r="AS485">
        <v>14.050383</v>
      </c>
    </row>
    <row r="486" spans="1:45" x14ac:dyDescent="0.3">
      <c r="A486" t="s">
        <v>727</v>
      </c>
      <c r="B486" s="6" t="s">
        <v>183</v>
      </c>
      <c r="C486">
        <v>0</v>
      </c>
      <c r="D486">
        <v>0</v>
      </c>
      <c r="E486">
        <v>71.34751756</v>
      </c>
      <c r="F486" s="6"/>
      <c r="G486" s="6"/>
      <c r="H486" s="6"/>
      <c r="I486" s="6"/>
      <c r="J486" s="6"/>
      <c r="K486" s="6"/>
      <c r="L486" s="6">
        <v>25.685102725848559</v>
      </c>
      <c r="M486" s="6">
        <v>35.600364946176398</v>
      </c>
      <c r="N486" s="6"/>
      <c r="O486">
        <v>3.49772609770298E-2</v>
      </c>
      <c r="P486">
        <v>0.25784203410148621</v>
      </c>
      <c r="Q486" t="s">
        <v>246</v>
      </c>
      <c r="R486">
        <v>4.0625</v>
      </c>
      <c r="S486" s="6">
        <v>1781.318936340969</v>
      </c>
      <c r="T486" s="6">
        <v>1765.030759656438</v>
      </c>
      <c r="U486" s="6">
        <v>6070.295246247013</v>
      </c>
      <c r="V486">
        <v>8888.6732637115547</v>
      </c>
      <c r="W486">
        <v>1188.7221009096829</v>
      </c>
      <c r="X486">
        <v>1874.1696993900191</v>
      </c>
      <c r="Y486">
        <v>3167.9674162233582</v>
      </c>
      <c r="Z486">
        <v>0</v>
      </c>
      <c r="AA486">
        <v>5133.3621476691396</v>
      </c>
      <c r="AB486">
        <v>4</v>
      </c>
      <c r="AC486" s="6">
        <v>108.9832722216705</v>
      </c>
      <c r="AD486" s="6">
        <v>18676</v>
      </c>
      <c r="AE486">
        <v>1703</v>
      </c>
      <c r="AF486">
        <v>435</v>
      </c>
      <c r="AG486">
        <v>19944</v>
      </c>
      <c r="AH486" s="23">
        <v>113.907218933105</v>
      </c>
      <c r="AI486" s="23">
        <v>115.515579223632</v>
      </c>
      <c r="AJ486" s="23">
        <v>2.03795933723449</v>
      </c>
      <c r="AK486" s="23">
        <v>121.788398742675</v>
      </c>
      <c r="AL486" s="23">
        <v>8.3107786178588796</v>
      </c>
      <c r="AM486" s="23">
        <v>114.4833984375</v>
      </c>
      <c r="AN486">
        <v>88.500000000029999</v>
      </c>
      <c r="AO486">
        <v>18086.366666670001</v>
      </c>
      <c r="AP486">
        <v>9059.6447707080006</v>
      </c>
      <c r="AQ486">
        <v>0</v>
      </c>
      <c r="AR486">
        <v>2.4500000000000002</v>
      </c>
      <c r="AS486">
        <v>14.050383</v>
      </c>
    </row>
    <row r="487" spans="1:45" x14ac:dyDescent="0.3">
      <c r="A487" t="s">
        <v>728</v>
      </c>
      <c r="B487" s="6" t="s">
        <v>183</v>
      </c>
      <c r="C487">
        <v>0</v>
      </c>
      <c r="D487">
        <v>0</v>
      </c>
      <c r="E487">
        <v>141.14955929999999</v>
      </c>
      <c r="F487" s="6"/>
      <c r="G487" s="6"/>
      <c r="H487" s="6"/>
      <c r="I487" s="6"/>
      <c r="J487" s="6"/>
      <c r="K487" s="6"/>
      <c r="L487" s="6">
        <v>50.813841765895482</v>
      </c>
      <c r="M487" s="6">
        <v>88.920343403538098</v>
      </c>
      <c r="N487" s="6"/>
      <c r="O487">
        <v>3.49772609770298E-2</v>
      </c>
      <c r="P487">
        <v>0.25516018271446228</v>
      </c>
      <c r="Q487" t="s">
        <v>246</v>
      </c>
      <c r="R487">
        <v>4.0625</v>
      </c>
      <c r="S487" s="6">
        <v>1745.0973524332589</v>
      </c>
      <c r="T487" s="6">
        <v>1728.960062453431</v>
      </c>
      <c r="U487" s="6">
        <v>6072.0447319596142</v>
      </c>
      <c r="V487">
        <v>8920.6124233987375</v>
      </c>
      <c r="W487">
        <v>1185.11936224646</v>
      </c>
      <c r="X487">
        <v>1891.6082470118199</v>
      </c>
      <c r="Y487">
        <v>3207.7103649590608</v>
      </c>
      <c r="Z487">
        <v>0</v>
      </c>
      <c r="AA487">
        <v>5171.4800913671797</v>
      </c>
      <c r="AB487">
        <v>4</v>
      </c>
      <c r="AC487" s="6">
        <v>109.5853482703113</v>
      </c>
      <c r="AD487" s="6">
        <v>18540</v>
      </c>
      <c r="AE487">
        <v>1697</v>
      </c>
      <c r="AF487">
        <v>422</v>
      </c>
      <c r="AG487">
        <v>19815</v>
      </c>
      <c r="AH487" s="23">
        <v>113.907218933105</v>
      </c>
      <c r="AI487" s="23">
        <v>115.515579223632</v>
      </c>
      <c r="AJ487" s="23">
        <v>2.03795933723449</v>
      </c>
      <c r="AK487" s="23">
        <v>121.788398742675</v>
      </c>
      <c r="AL487" s="23">
        <v>8.3107786178588796</v>
      </c>
      <c r="AM487" s="23">
        <v>114.4833984375</v>
      </c>
      <c r="AN487">
        <v>88.500000000029999</v>
      </c>
      <c r="AO487">
        <v>18086.366666670001</v>
      </c>
      <c r="AP487">
        <v>9059.6447707080006</v>
      </c>
      <c r="AQ487">
        <v>0</v>
      </c>
      <c r="AR487">
        <v>2.4500000000000002</v>
      </c>
      <c r="AS487">
        <v>14.050383</v>
      </c>
    </row>
    <row r="488" spans="1:45" x14ac:dyDescent="0.3">
      <c r="A488" t="s">
        <v>729</v>
      </c>
      <c r="B488" s="6" t="s">
        <v>183</v>
      </c>
      <c r="C488" t="s">
        <v>179</v>
      </c>
      <c r="D488" t="s">
        <v>730</v>
      </c>
      <c r="E488">
        <v>185.700087</v>
      </c>
      <c r="F488" s="6"/>
      <c r="G488" s="6"/>
      <c r="H488" s="6"/>
      <c r="I488" s="6"/>
      <c r="J488" s="6"/>
      <c r="K488" s="6"/>
      <c r="L488" s="6">
        <v>66.852029820908797</v>
      </c>
      <c r="M488" s="6">
        <v>128.48170667586501</v>
      </c>
      <c r="N488" s="6"/>
      <c r="O488">
        <v>3.3843912184238427E-2</v>
      </c>
      <c r="P488">
        <v>0.248508021235466</v>
      </c>
      <c r="Q488" t="s">
        <v>246</v>
      </c>
      <c r="R488">
        <v>3.75</v>
      </c>
      <c r="S488" s="6">
        <v>1707.732928805186</v>
      </c>
      <c r="T488" s="6">
        <v>1471.3362376271</v>
      </c>
      <c r="U488" s="6">
        <v>5274.826898974733</v>
      </c>
      <c r="V488">
        <v>9063.6882644155357</v>
      </c>
      <c r="W488">
        <v>2006.3516085110259</v>
      </c>
      <c r="X488">
        <v>2878.9880154575312</v>
      </c>
      <c r="Y488">
        <v>4094.1691079654579</v>
      </c>
      <c r="Z488">
        <v>0</v>
      </c>
      <c r="AA488">
        <v>6099.3441614195899</v>
      </c>
      <c r="AB488">
        <v>4</v>
      </c>
      <c r="AC488" s="6">
        <v>143.28603774392911</v>
      </c>
      <c r="AD488" s="6">
        <v>19461</v>
      </c>
      <c r="AE488">
        <v>1732</v>
      </c>
      <c r="AF488">
        <v>386</v>
      </c>
      <c r="AG488">
        <v>20807</v>
      </c>
      <c r="AH488" s="23">
        <v>123.969146728515</v>
      </c>
      <c r="AI488" s="23">
        <v>119.838073730468</v>
      </c>
      <c r="AJ488" s="23">
        <v>2.32223272323608</v>
      </c>
      <c r="AK488" s="23">
        <v>127.38615417480401</v>
      </c>
      <c r="AL488" s="23">
        <v>9.8703155517578107</v>
      </c>
      <c r="AM488" s="23">
        <v>118.66346740722599</v>
      </c>
      <c r="AN488">
        <v>24.266666666630002</v>
      </c>
      <c r="AO488">
        <v>5219.2</v>
      </c>
      <c r="AP488">
        <v>1270.2397867239999</v>
      </c>
      <c r="AQ488">
        <v>0</v>
      </c>
      <c r="AR488">
        <v>2.4500000000000002</v>
      </c>
      <c r="AS488">
        <v>178.84798599999999</v>
      </c>
    </row>
    <row r="489" spans="1:45" x14ac:dyDescent="0.3">
      <c r="A489" t="s">
        <v>731</v>
      </c>
      <c r="B489" s="6" t="s">
        <v>183</v>
      </c>
      <c r="C489" t="s">
        <v>179</v>
      </c>
      <c r="D489" t="s">
        <v>732</v>
      </c>
      <c r="E489">
        <v>92.786906950000002</v>
      </c>
      <c r="F489" s="6"/>
      <c r="G489" s="6"/>
      <c r="H489" s="6"/>
      <c r="I489" s="6"/>
      <c r="J489" s="6"/>
      <c r="K489" s="6"/>
      <c r="L489" s="6">
        <v>33.40328500136733</v>
      </c>
      <c r="M489" s="6">
        <v>50.646913265965701</v>
      </c>
      <c r="N489" s="6"/>
      <c r="O489">
        <v>3.2487466931343079E-2</v>
      </c>
      <c r="P489">
        <v>0.24569056928157809</v>
      </c>
      <c r="Q489" t="s">
        <v>246</v>
      </c>
      <c r="R489">
        <v>3.75</v>
      </c>
      <c r="S489" s="6">
        <v>1545.862852584354</v>
      </c>
      <c r="T489" s="6">
        <v>1338.5587045841889</v>
      </c>
      <c r="U489" s="6">
        <v>5222.6398671682427</v>
      </c>
      <c r="V489">
        <v>9205.9927670331854</v>
      </c>
      <c r="W489">
        <v>1888.827416320021</v>
      </c>
      <c r="X489">
        <v>2791.971495408317</v>
      </c>
      <c r="Y489">
        <v>4112.5375464040326</v>
      </c>
      <c r="Z489">
        <v>0</v>
      </c>
      <c r="AA489">
        <v>6111.2959364696399</v>
      </c>
      <c r="AB489">
        <v>4</v>
      </c>
      <c r="AC489" s="6">
        <v>141.941777325403</v>
      </c>
      <c r="AD489" s="6">
        <v>19004</v>
      </c>
      <c r="AE489">
        <v>1689</v>
      </c>
      <c r="AF489">
        <v>374</v>
      </c>
      <c r="AG489">
        <v>20319</v>
      </c>
      <c r="AH489" s="23">
        <v>123.969146728515</v>
      </c>
      <c r="AI489" s="23">
        <v>107.66667938232401</v>
      </c>
      <c r="AJ489" s="23">
        <v>2.3785345554351802</v>
      </c>
      <c r="AK489" s="23">
        <v>115.26692962646401</v>
      </c>
      <c r="AL489" s="23">
        <v>9.9787864685058594</v>
      </c>
      <c r="AM489" s="23">
        <v>106.201370239257</v>
      </c>
      <c r="AN489">
        <v>24.266666666630002</v>
      </c>
      <c r="AO489">
        <v>5219.2</v>
      </c>
      <c r="AP489">
        <v>1270.2397867239999</v>
      </c>
      <c r="AQ489">
        <v>0</v>
      </c>
      <c r="AR489">
        <v>2.4500000000000002</v>
      </c>
      <c r="AS489">
        <v>178.84798599999999</v>
      </c>
    </row>
    <row r="490" spans="1:45" x14ac:dyDescent="0.3">
      <c r="A490" t="s">
        <v>733</v>
      </c>
      <c r="B490" s="6" t="s">
        <v>183</v>
      </c>
      <c r="C490" t="s">
        <v>179</v>
      </c>
      <c r="D490" t="s">
        <v>400</v>
      </c>
      <c r="E490">
        <v>36.442168950000003</v>
      </c>
      <c r="F490" s="6"/>
      <c r="G490" s="6"/>
      <c r="H490" s="6"/>
      <c r="I490" s="6"/>
      <c r="J490" s="6"/>
      <c r="K490" s="6"/>
      <c r="L490" s="6">
        <v>13.119171939818189</v>
      </c>
      <c r="M490" s="6">
        <v>14.4537350507513</v>
      </c>
      <c r="N490" s="6"/>
      <c r="O490">
        <v>3.3278148621320718E-2</v>
      </c>
      <c r="P490">
        <v>0.28116393089294428</v>
      </c>
      <c r="Q490" t="s">
        <v>307</v>
      </c>
      <c r="R490">
        <v>1.0625</v>
      </c>
      <c r="S490" s="6">
        <v>3581.440901079935</v>
      </c>
      <c r="T490" s="6">
        <v>3383.2685573529052</v>
      </c>
      <c r="U490" s="6">
        <v>5200.33469001099</v>
      </c>
      <c r="V490">
        <v>8022.5593426478463</v>
      </c>
      <c r="W490">
        <v>2088.0119172852792</v>
      </c>
      <c r="X490">
        <v>1019.9855340962019</v>
      </c>
      <c r="Y490">
        <v>1295.9306127689331</v>
      </c>
      <c r="Z490">
        <v>0</v>
      </c>
      <c r="AA490">
        <v>2912.4735881960901</v>
      </c>
      <c r="AB490">
        <v>4</v>
      </c>
      <c r="AC490" s="6">
        <v>68.55903925697902</v>
      </c>
      <c r="AD490" s="6">
        <v>19515</v>
      </c>
      <c r="AE490">
        <v>1929</v>
      </c>
      <c r="AF490">
        <v>1028</v>
      </c>
      <c r="AG490">
        <v>20416</v>
      </c>
      <c r="AH490" s="23">
        <v>94.137664794921804</v>
      </c>
      <c r="AI490" s="23">
        <v>90.842781066894503</v>
      </c>
      <c r="AJ490" s="23">
        <v>1.1971701383590601</v>
      </c>
      <c r="AK490" s="23">
        <v>95.633949279785099</v>
      </c>
      <c r="AL490" s="23">
        <v>5.9883403778076101</v>
      </c>
      <c r="AM490" s="23">
        <v>90.692214965820298</v>
      </c>
      <c r="AN490">
        <v>88.500000000029999</v>
      </c>
      <c r="AO490">
        <v>18086.366666670001</v>
      </c>
      <c r="AP490">
        <v>9059.6447707080006</v>
      </c>
      <c r="AQ490">
        <v>0</v>
      </c>
      <c r="AR490">
        <v>0</v>
      </c>
      <c r="AS490">
        <v>14.050383</v>
      </c>
    </row>
    <row r="491" spans="1:45" x14ac:dyDescent="0.3">
      <c r="A491" t="s">
        <v>734</v>
      </c>
      <c r="B491" s="6" t="s">
        <v>183</v>
      </c>
      <c r="C491" t="s">
        <v>179</v>
      </c>
      <c r="D491" t="s">
        <v>400</v>
      </c>
      <c r="E491">
        <v>105.45387890000001</v>
      </c>
      <c r="F491" s="6"/>
      <c r="G491" s="6"/>
      <c r="H491" s="6"/>
      <c r="I491" s="6"/>
      <c r="J491" s="6"/>
      <c r="K491" s="6"/>
      <c r="L491" s="6">
        <v>37.963403738555499</v>
      </c>
      <c r="M491" s="6">
        <v>60.133883749333201</v>
      </c>
      <c r="N491" s="6"/>
      <c r="O491">
        <v>3.3278148621320718E-2</v>
      </c>
      <c r="P491">
        <v>0.28116393089294428</v>
      </c>
      <c r="Q491" t="s">
        <v>307</v>
      </c>
      <c r="R491">
        <v>1.0625</v>
      </c>
      <c r="S491" s="6">
        <v>3617.8651297078991</v>
      </c>
      <c r="T491" s="6">
        <v>3404.517937471071</v>
      </c>
      <c r="U491" s="6">
        <v>5148.670026119853</v>
      </c>
      <c r="V491">
        <v>8038.1740590989557</v>
      </c>
      <c r="W491">
        <v>2117.0276261526551</v>
      </c>
      <c r="X491">
        <v>1000.709157662689</v>
      </c>
      <c r="Y491">
        <v>1299.8498778253249</v>
      </c>
      <c r="Z491">
        <v>0</v>
      </c>
      <c r="AA491">
        <v>2863.2983093180201</v>
      </c>
      <c r="AB491">
        <v>4</v>
      </c>
      <c r="AC491" s="6">
        <v>68.279765964304261</v>
      </c>
      <c r="AD491" s="6">
        <v>19312</v>
      </c>
      <c r="AE491">
        <v>1930</v>
      </c>
      <c r="AF491">
        <v>1022</v>
      </c>
      <c r="AG491">
        <v>20220</v>
      </c>
      <c r="AH491" s="23">
        <v>94.137664794921804</v>
      </c>
      <c r="AI491" s="23">
        <v>90.842781066894503</v>
      </c>
      <c r="AJ491" s="23">
        <v>1.1971701383590601</v>
      </c>
      <c r="AK491" s="23">
        <v>95.633949279785099</v>
      </c>
      <c r="AL491" s="23">
        <v>5.9883403778076101</v>
      </c>
      <c r="AM491" s="23">
        <v>90.692214965820298</v>
      </c>
      <c r="AN491">
        <v>88.500000000029999</v>
      </c>
      <c r="AO491">
        <v>18086.366666670001</v>
      </c>
      <c r="AP491">
        <v>9059.6447707080006</v>
      </c>
      <c r="AQ491">
        <v>0</v>
      </c>
      <c r="AR491">
        <v>0</v>
      </c>
      <c r="AS491">
        <v>14.050383</v>
      </c>
    </row>
    <row r="492" spans="1:45" x14ac:dyDescent="0.3">
      <c r="A492" t="s">
        <v>735</v>
      </c>
      <c r="B492" s="6" t="s">
        <v>183</v>
      </c>
      <c r="C492" t="s">
        <v>179</v>
      </c>
      <c r="D492" t="s">
        <v>301</v>
      </c>
      <c r="E492">
        <v>65.090844540000006</v>
      </c>
      <c r="F492" s="6"/>
      <c r="G492" s="6"/>
      <c r="H492" s="6"/>
      <c r="I492" s="6"/>
      <c r="J492" s="6"/>
      <c r="K492" s="6"/>
      <c r="L492" s="6">
        <v>23.432703766822819</v>
      </c>
      <c r="M492" s="6">
        <v>31.475726107822101</v>
      </c>
      <c r="N492" s="6"/>
      <c r="O492">
        <v>3.3368546515703201E-2</v>
      </c>
      <c r="P492">
        <v>0.26320204138755798</v>
      </c>
      <c r="Q492" t="s">
        <v>246</v>
      </c>
      <c r="R492">
        <v>4.0625</v>
      </c>
      <c r="S492" s="6">
        <v>2634.012725947031</v>
      </c>
      <c r="T492" s="6">
        <v>2339.034125252821</v>
      </c>
      <c r="U492" s="6">
        <v>4665.1867024016501</v>
      </c>
      <c r="V492">
        <v>9021.7810589638066</v>
      </c>
      <c r="W492">
        <v>1102.229896045671</v>
      </c>
      <c r="X492">
        <v>296.4049326858306</v>
      </c>
      <c r="Y492">
        <v>2353.544320474628</v>
      </c>
      <c r="Z492">
        <v>0</v>
      </c>
      <c r="AA492">
        <v>3793.7409361227001</v>
      </c>
      <c r="AB492">
        <v>4</v>
      </c>
      <c r="AC492" s="6">
        <v>93.259094617275622</v>
      </c>
      <c r="AD492" s="6">
        <v>17893</v>
      </c>
      <c r="AE492">
        <v>1802</v>
      </c>
      <c r="AF492">
        <v>421</v>
      </c>
      <c r="AG492">
        <v>19274</v>
      </c>
      <c r="AH492" s="23">
        <v>106.84603881835901</v>
      </c>
      <c r="AI492" s="23">
        <v>103.069854736328</v>
      </c>
      <c r="AJ492" s="23">
        <v>1.5588461160659699</v>
      </c>
      <c r="AK492" s="23">
        <v>109.651565551757</v>
      </c>
      <c r="AL492" s="23">
        <v>8.1405553817749006</v>
      </c>
      <c r="AM492" s="23">
        <v>102.29920959472599</v>
      </c>
      <c r="AN492">
        <v>88.500000000029999</v>
      </c>
      <c r="AO492">
        <v>18086.366666670001</v>
      </c>
      <c r="AP492">
        <v>9059.6447707080006</v>
      </c>
      <c r="AQ492">
        <v>0</v>
      </c>
      <c r="AR492">
        <v>2.4500000000000002</v>
      </c>
      <c r="AS492">
        <v>14.050383</v>
      </c>
    </row>
    <row r="493" spans="1:45" x14ac:dyDescent="0.3">
      <c r="A493" t="s">
        <v>736</v>
      </c>
      <c r="B493" s="6" t="s">
        <v>183</v>
      </c>
      <c r="C493">
        <v>0</v>
      </c>
      <c r="D493">
        <v>0</v>
      </c>
      <c r="E493">
        <v>132.4998027</v>
      </c>
      <c r="F493" s="6"/>
      <c r="G493" s="6"/>
      <c r="H493" s="6"/>
      <c r="I493" s="6"/>
      <c r="J493" s="6"/>
      <c r="K493" s="6"/>
      <c r="L493" s="6">
        <v>47.699928782541527</v>
      </c>
      <c r="M493" s="6">
        <v>81.686874537102</v>
      </c>
      <c r="N493" s="6"/>
      <c r="O493">
        <v>3.4543424844741821E-2</v>
      </c>
      <c r="P493">
        <v>0.26320204138755798</v>
      </c>
      <c r="Q493" t="s">
        <v>246</v>
      </c>
      <c r="R493">
        <v>1.0625</v>
      </c>
      <c r="S493" s="6">
        <v>2744.369823075464</v>
      </c>
      <c r="T493" s="6">
        <v>2410.840944997723</v>
      </c>
      <c r="U493" s="6">
        <v>4543.0342806454246</v>
      </c>
      <c r="V493">
        <v>9042.8797361414236</v>
      </c>
      <c r="W493">
        <v>1213.6496268200581</v>
      </c>
      <c r="X493">
        <v>257.87907093210242</v>
      </c>
      <c r="Y493">
        <v>2338.7107932563258</v>
      </c>
      <c r="Z493">
        <v>0</v>
      </c>
      <c r="AA493">
        <v>3691.61604458072</v>
      </c>
      <c r="AB493">
        <v>4</v>
      </c>
      <c r="AC493" s="6">
        <v>92.821354230478988</v>
      </c>
      <c r="AD493" s="6">
        <v>18109</v>
      </c>
      <c r="AE493">
        <v>1843</v>
      </c>
      <c r="AF493">
        <v>436</v>
      </c>
      <c r="AG493">
        <v>19516</v>
      </c>
      <c r="AH493" s="23">
        <v>94.901771545410099</v>
      </c>
      <c r="AI493" s="23">
        <v>103.069854736328</v>
      </c>
      <c r="AJ493" s="23">
        <v>1.5588461160659699</v>
      </c>
      <c r="AK493" s="23">
        <v>109.651565551757</v>
      </c>
      <c r="AL493" s="23">
        <v>8.1405553817749006</v>
      </c>
      <c r="AM493" s="23">
        <v>102.29920959472599</v>
      </c>
      <c r="AN493">
        <v>88.500000000029999</v>
      </c>
      <c r="AO493">
        <v>18086.366666670001</v>
      </c>
      <c r="AP493">
        <v>9059.6447707080006</v>
      </c>
      <c r="AQ493">
        <v>0</v>
      </c>
      <c r="AR493">
        <v>2.4500000000000002</v>
      </c>
      <c r="AS493">
        <v>14.050383</v>
      </c>
    </row>
    <row r="494" spans="1:45" x14ac:dyDescent="0.3">
      <c r="A494" t="s">
        <v>737</v>
      </c>
      <c r="B494" s="6" t="s">
        <v>183</v>
      </c>
      <c r="C494">
        <v>0</v>
      </c>
      <c r="D494">
        <v>0</v>
      </c>
      <c r="E494">
        <v>1750.584059</v>
      </c>
      <c r="F494" s="6"/>
      <c r="G494" s="6"/>
      <c r="H494" s="6"/>
      <c r="I494" s="6"/>
      <c r="J494" s="6"/>
      <c r="K494" s="6"/>
      <c r="L494" s="6">
        <v>630.21025435678655</v>
      </c>
      <c r="M494" s="6">
        <v>2607.0819895824802</v>
      </c>
      <c r="N494" s="6"/>
      <c r="O494">
        <v>3.4617558121681213E-2</v>
      </c>
      <c r="P494">
        <v>0.25463908910751343</v>
      </c>
      <c r="Q494" t="s">
        <v>255</v>
      </c>
      <c r="R494">
        <v>3.75</v>
      </c>
      <c r="S494" s="6">
        <v>2152.7965160581971</v>
      </c>
      <c r="T494" s="6">
        <v>1993.9654040826149</v>
      </c>
      <c r="U494" s="6">
        <v>5747.174566114847</v>
      </c>
      <c r="V494">
        <v>8550.9758450969421</v>
      </c>
      <c r="W494">
        <v>2119.6463723433872</v>
      </c>
      <c r="X494">
        <v>2844.2505280786868</v>
      </c>
      <c r="Y494">
        <v>3718.2617959169588</v>
      </c>
      <c r="Z494">
        <v>0</v>
      </c>
      <c r="AA494">
        <v>5713.7661428580404</v>
      </c>
      <c r="AB494">
        <v>4</v>
      </c>
      <c r="AC494" s="6">
        <v>104.9782162347441</v>
      </c>
      <c r="AD494" s="6">
        <v>19287</v>
      </c>
      <c r="AE494">
        <v>1726</v>
      </c>
      <c r="AF494">
        <v>441</v>
      </c>
      <c r="AG494">
        <v>20572</v>
      </c>
      <c r="AH494" s="23">
        <v>123.969146728515</v>
      </c>
      <c r="AI494" s="23">
        <v>115.166442871093</v>
      </c>
      <c r="AJ494" s="23">
        <v>1.80117082595825</v>
      </c>
      <c r="AK494" s="23">
        <v>121.0591506958</v>
      </c>
      <c r="AL494" s="23">
        <v>7.6938772201537997</v>
      </c>
      <c r="AM494" s="23">
        <v>114.607444763183</v>
      </c>
      <c r="AN494">
        <v>88.500000000029999</v>
      </c>
      <c r="AO494">
        <v>18086.366666670001</v>
      </c>
      <c r="AP494">
        <v>9059.6447707080006</v>
      </c>
      <c r="AQ494">
        <v>0</v>
      </c>
      <c r="AR494">
        <v>2.4500000000000002</v>
      </c>
      <c r="AS494">
        <v>178.84798599999999</v>
      </c>
    </row>
    <row r="495" spans="1:45" x14ac:dyDescent="0.3">
      <c r="S495" s="6"/>
      <c r="T495" s="6"/>
      <c r="U495" s="6"/>
      <c r="AC495" s="6"/>
      <c r="AH495" s="23"/>
      <c r="AI495" s="23"/>
      <c r="AJ495" s="23"/>
      <c r="AK495" s="23"/>
      <c r="AL495" s="23"/>
      <c r="AM495" s="23"/>
    </row>
    <row r="496" spans="1:45" x14ac:dyDescent="0.3">
      <c r="S496" s="6"/>
      <c r="T496" s="6"/>
      <c r="U496" s="6"/>
      <c r="AC496" s="6"/>
      <c r="AH496" s="23"/>
      <c r="AI496" s="23"/>
      <c r="AJ496" s="23"/>
      <c r="AK496" s="23"/>
      <c r="AL496" s="23"/>
      <c r="AM496" s="23"/>
    </row>
    <row r="500" spans="1:40" x14ac:dyDescent="0.3">
      <c r="A500" s="8" t="s">
        <v>20</v>
      </c>
      <c r="B500" s="8"/>
      <c r="C500" s="20"/>
      <c r="S500" s="9">
        <f t="shared" ref="S500" si="0">AVERAGE(S11:S494)</f>
        <v>4347.1406799909873</v>
      </c>
      <c r="T500" s="9">
        <f t="shared" ref="T500:AA500" si="1">AVERAGE(T11:T494)</f>
        <v>2636.7893185737184</v>
      </c>
      <c r="U500" s="9">
        <f t="shared" si="1"/>
        <v>5014.4719989391378</v>
      </c>
      <c r="V500" s="9">
        <f t="shared" si="1"/>
        <v>8736.7759765629071</v>
      </c>
      <c r="W500" s="9">
        <f t="shared" si="1"/>
        <v>3462.2090306298765</v>
      </c>
      <c r="X500" s="9">
        <f t="shared" si="1"/>
        <v>984.33444731359145</v>
      </c>
      <c r="Y500" s="9">
        <f t="shared" si="1"/>
        <v>1828.3217975326625</v>
      </c>
      <c r="Z500" s="9">
        <f t="shared" si="1"/>
        <v>318.6628288650482</v>
      </c>
      <c r="AA500" s="9">
        <f t="shared" si="1"/>
        <v>3838.2526014464038</v>
      </c>
      <c r="AB500" s="9"/>
      <c r="AC500" s="9">
        <f t="shared" ref="AC500:AN500" si="2">AVERAGE(AC11:AC494)</f>
        <v>149.86082609043768</v>
      </c>
      <c r="AD500" s="9">
        <f t="shared" si="2"/>
        <v>63120.138429752064</v>
      </c>
      <c r="AE500" s="9">
        <f t="shared" si="2"/>
        <v>25538.543388429753</v>
      </c>
      <c r="AF500" s="9">
        <f t="shared" si="2"/>
        <v>44010.747933884297</v>
      </c>
      <c r="AG500" s="9">
        <f t="shared" si="2"/>
        <v>44647.933884297519</v>
      </c>
      <c r="AH500" s="9">
        <f t="shared" si="2"/>
        <v>230.34258422378664</v>
      </c>
      <c r="AI500" s="9">
        <f t="shared" si="2"/>
        <v>152.1711845989069</v>
      </c>
      <c r="AJ500" s="9">
        <f t="shared" si="2"/>
        <v>81.475517270617843</v>
      </c>
      <c r="AK500" s="9">
        <f t="shared" si="2"/>
        <v>124.62388554092276</v>
      </c>
      <c r="AL500" s="9">
        <f t="shared" si="2"/>
        <v>53.928216374117376</v>
      </c>
      <c r="AM500" s="9">
        <f t="shared" si="2"/>
        <v>71.359294386934621</v>
      </c>
      <c r="AN500" s="9">
        <f t="shared" si="2"/>
        <v>138.252410440744</v>
      </c>
    </row>
    <row r="501" spans="1:40" x14ac:dyDescent="0.3">
      <c r="A501" s="10" t="s">
        <v>21</v>
      </c>
      <c r="B501" s="10"/>
      <c r="C501" s="25"/>
      <c r="S501" s="11">
        <f t="shared" ref="S501" si="3">_xlfn.STDEV.S(S11:S494)</f>
        <v>1078.6388316981136</v>
      </c>
      <c r="T501" s="11">
        <f t="shared" ref="T501:AA501" si="4">_xlfn.STDEV.S(T11:T494)</f>
        <v>1179.7995163428234</v>
      </c>
      <c r="U501" s="11">
        <f t="shared" si="4"/>
        <v>1087.918313214414</v>
      </c>
      <c r="V501" s="11">
        <f t="shared" si="4"/>
        <v>9224.6735683140214</v>
      </c>
      <c r="W501" s="11">
        <f t="shared" si="4"/>
        <v>1641.5850409172394</v>
      </c>
      <c r="X501" s="11">
        <f t="shared" si="4"/>
        <v>1109.0441911220946</v>
      </c>
      <c r="Y501" s="11">
        <f t="shared" si="4"/>
        <v>1281.1391114198318</v>
      </c>
      <c r="Z501" s="11">
        <f t="shared" si="4"/>
        <v>774.60364838842804</v>
      </c>
      <c r="AA501" s="11">
        <f t="shared" si="4"/>
        <v>4482.5127852622099</v>
      </c>
      <c r="AB501" s="11"/>
      <c r="AC501" s="11">
        <f t="shared" ref="AC501:AN501" si="5">_xlfn.STDEV.S(AC11:AC494)</f>
        <v>509.87478736924004</v>
      </c>
      <c r="AD501" s="11">
        <f t="shared" si="5"/>
        <v>165405.83743156816</v>
      </c>
      <c r="AE501" s="11">
        <f t="shared" si="5"/>
        <v>54163.641353618521</v>
      </c>
      <c r="AF501" s="11">
        <f t="shared" si="5"/>
        <v>156808.80596296414</v>
      </c>
      <c r="AG501" s="11">
        <f t="shared" si="5"/>
        <v>56858.910669311947</v>
      </c>
      <c r="AH501" s="11">
        <f t="shared" si="5"/>
        <v>717.96221438866189</v>
      </c>
      <c r="AI501" s="11">
        <f t="shared" si="5"/>
        <v>444.34962239088622</v>
      </c>
      <c r="AJ501" s="11">
        <f t="shared" si="5"/>
        <v>423.22165626726843</v>
      </c>
      <c r="AK501" s="11">
        <f t="shared" si="5"/>
        <v>259.70109100420757</v>
      </c>
      <c r="AL501" s="11">
        <f t="shared" si="5"/>
        <v>254.72985919379849</v>
      </c>
      <c r="AM501" s="11">
        <f t="shared" si="5"/>
        <v>31.52351306360551</v>
      </c>
      <c r="AN501" s="11">
        <f t="shared" si="5"/>
        <v>90.31281708767861</v>
      </c>
    </row>
    <row r="502" spans="1:40" x14ac:dyDescent="0.3">
      <c r="A502" s="10" t="s">
        <v>22</v>
      </c>
      <c r="B502" s="10"/>
      <c r="C502" s="25"/>
      <c r="S502" s="11">
        <f t="shared" ref="S502" si="6">S500+3*S501</f>
        <v>7583.0571750853278</v>
      </c>
      <c r="T502" s="11">
        <f t="shared" ref="T502:AA502" si="7">T500+3*T501</f>
        <v>6176.1878676021888</v>
      </c>
      <c r="U502" s="11">
        <f t="shared" si="7"/>
        <v>8278.2269385823802</v>
      </c>
      <c r="V502" s="11">
        <f t="shared" si="7"/>
        <v>36410.796681504973</v>
      </c>
      <c r="W502" s="11">
        <f t="shared" si="7"/>
        <v>8386.9641533815939</v>
      </c>
      <c r="X502" s="11">
        <f t="shared" si="7"/>
        <v>4311.4670206798755</v>
      </c>
      <c r="Y502" s="11">
        <f t="shared" si="7"/>
        <v>5671.7391317921574</v>
      </c>
      <c r="Z502" s="11">
        <f t="shared" si="7"/>
        <v>2642.4737740303322</v>
      </c>
      <c r="AA502" s="11">
        <f t="shared" si="7"/>
        <v>17285.790957233032</v>
      </c>
      <c r="AB502" s="11"/>
      <c r="AC502" s="11">
        <f t="shared" ref="AC502:AN502" si="8">AC500+3*AC501</f>
        <v>1679.4851881981579</v>
      </c>
      <c r="AD502" s="11">
        <f t="shared" si="8"/>
        <v>559337.65072445653</v>
      </c>
      <c r="AE502" s="11">
        <f t="shared" si="8"/>
        <v>188029.46744928532</v>
      </c>
      <c r="AF502" s="11">
        <f t="shared" si="8"/>
        <v>514437.16582277673</v>
      </c>
      <c r="AG502" s="11">
        <f t="shared" si="8"/>
        <v>215224.66589223337</v>
      </c>
      <c r="AH502" s="11">
        <f t="shared" si="8"/>
        <v>2384.2292273897724</v>
      </c>
      <c r="AI502" s="11">
        <f t="shared" si="8"/>
        <v>1485.2200517715655</v>
      </c>
      <c r="AJ502" s="11">
        <f t="shared" si="8"/>
        <v>1351.1404860724233</v>
      </c>
      <c r="AK502" s="11">
        <f t="shared" si="8"/>
        <v>903.72715855354545</v>
      </c>
      <c r="AL502" s="11">
        <f t="shared" si="8"/>
        <v>818.11779395551287</v>
      </c>
      <c r="AM502" s="11">
        <f t="shared" si="8"/>
        <v>165.92983357775114</v>
      </c>
      <c r="AN502" s="11">
        <f t="shared" si="8"/>
        <v>409.19086170377989</v>
      </c>
    </row>
    <row r="503" spans="1:40" x14ac:dyDescent="0.3">
      <c r="A503" s="12" t="s">
        <v>23</v>
      </c>
      <c r="B503" s="12"/>
      <c r="C503" s="20"/>
      <c r="S503" s="13">
        <f t="shared" ref="S503" si="9">MEDIAN(S11:S494)</f>
        <v>4448.464533768165</v>
      </c>
      <c r="T503" s="13">
        <f t="shared" ref="T503:AA503" si="10">MEDIAN(T11:T494)</f>
        <v>2848.7308818423949</v>
      </c>
      <c r="U503" s="13">
        <f t="shared" si="10"/>
        <v>5276.9261759735127</v>
      </c>
      <c r="V503" s="13">
        <f t="shared" si="10"/>
        <v>7176.0317256901581</v>
      </c>
      <c r="W503" s="13">
        <f t="shared" si="10"/>
        <v>3241.8674357858854</v>
      </c>
      <c r="X503" s="13">
        <f t="shared" si="10"/>
        <v>677.99070929574987</v>
      </c>
      <c r="Y503" s="13">
        <f t="shared" si="10"/>
        <v>1688.0365950585165</v>
      </c>
      <c r="Z503" s="13">
        <f t="shared" si="10"/>
        <v>0</v>
      </c>
      <c r="AA503" s="13">
        <f t="shared" si="10"/>
        <v>2256.5205647296052</v>
      </c>
      <c r="AB503" s="13"/>
      <c r="AC503" s="13">
        <f t="shared" ref="AC503:AN503" si="11">MEDIAN(AC11:AC494)</f>
        <v>54.09245820231191</v>
      </c>
      <c r="AD503" s="13">
        <f t="shared" si="11"/>
        <v>23879</v>
      </c>
      <c r="AE503" s="13">
        <f t="shared" si="11"/>
        <v>3703</v>
      </c>
      <c r="AF503" s="13">
        <f t="shared" si="11"/>
        <v>4885</v>
      </c>
      <c r="AG503" s="13">
        <f t="shared" si="11"/>
        <v>22682</v>
      </c>
      <c r="AH503" s="13">
        <f t="shared" si="11"/>
        <v>72.975624084472599</v>
      </c>
      <c r="AI503" s="13">
        <f t="shared" si="11"/>
        <v>66.889480590820298</v>
      </c>
      <c r="AJ503" s="13">
        <f t="shared" si="11"/>
        <v>1.53566586971282</v>
      </c>
      <c r="AK503" s="13">
        <f t="shared" si="11"/>
        <v>69.371063232421804</v>
      </c>
      <c r="AL503" s="13">
        <f t="shared" si="11"/>
        <v>4.5714373588562003</v>
      </c>
      <c r="AM503" s="13">
        <f t="shared" si="11"/>
        <v>63.791395187377901</v>
      </c>
      <c r="AN503" s="13">
        <f t="shared" si="11"/>
        <v>195.63333333327</v>
      </c>
    </row>
    <row r="504" spans="1:40" x14ac:dyDescent="0.3">
      <c r="A504" s="12" t="s">
        <v>63</v>
      </c>
      <c r="B504" s="12"/>
      <c r="C504" s="20"/>
      <c r="S504" s="13">
        <f t="shared" ref="S504" si="12">_xlfn.QUARTILE.INC(S11:S494, 1)</f>
        <v>3648.7880282176984</v>
      </c>
      <c r="T504" s="13">
        <f t="shared" ref="T504:AA504" si="13">_xlfn.QUARTILE.INC(T11:T494, 1)</f>
        <v>1553.0369602969026</v>
      </c>
      <c r="U504" s="13">
        <f t="shared" si="13"/>
        <v>4573.3293407198662</v>
      </c>
      <c r="V504" s="13">
        <f t="shared" si="13"/>
        <v>6566.741013028106</v>
      </c>
      <c r="W504" s="13">
        <f t="shared" si="13"/>
        <v>2278.7828802710674</v>
      </c>
      <c r="X504" s="13">
        <f t="shared" si="13"/>
        <v>404.3776813051436</v>
      </c>
      <c r="Y504" s="13">
        <f t="shared" si="13"/>
        <v>985.57351806064662</v>
      </c>
      <c r="Z504" s="13">
        <f t="shared" si="13"/>
        <v>0</v>
      </c>
      <c r="AA504" s="13">
        <f t="shared" si="13"/>
        <v>984.90151929297349</v>
      </c>
      <c r="AB504" s="13"/>
      <c r="AC504" s="13">
        <f t="shared" ref="AC504:AN504" si="14">_xlfn.QUARTILE.INC(AC11:AC494, 1)</f>
        <v>45.135767202633509</v>
      </c>
      <c r="AD504" s="13">
        <f t="shared" si="14"/>
        <v>19243</v>
      </c>
      <c r="AE504" s="13">
        <f t="shared" si="14"/>
        <v>1941.25</v>
      </c>
      <c r="AF504" s="13">
        <f t="shared" si="14"/>
        <v>908.75</v>
      </c>
      <c r="AG504" s="13">
        <f t="shared" si="14"/>
        <v>20242.75</v>
      </c>
      <c r="AH504" s="13">
        <f t="shared" si="14"/>
        <v>68.531494140625</v>
      </c>
      <c r="AI504" s="13">
        <f t="shared" si="14"/>
        <v>58.080028533935526</v>
      </c>
      <c r="AJ504" s="13">
        <f t="shared" si="14"/>
        <v>1.27295386791229</v>
      </c>
      <c r="AK504" s="13">
        <f t="shared" si="14"/>
        <v>57.716304779052699</v>
      </c>
      <c r="AL504" s="13">
        <f t="shared" si="14"/>
        <v>3.5724184513092001</v>
      </c>
      <c r="AM504" s="13">
        <f t="shared" si="14"/>
        <v>52.980022430419901</v>
      </c>
      <c r="AN504" s="13">
        <f t="shared" si="14"/>
        <v>88.500000000029999</v>
      </c>
    </row>
    <row r="505" spans="1:40" x14ac:dyDescent="0.3">
      <c r="A505" s="12" t="s">
        <v>64</v>
      </c>
      <c r="B505" s="12"/>
      <c r="C505" s="20"/>
      <c r="S505" s="13">
        <f t="shared" ref="S505" si="15">_xlfn.QUARTILE.INC(S11:S494, 3)</f>
        <v>5112.8736943337444</v>
      </c>
      <c r="T505" s="13">
        <f t="shared" ref="T505:AA505" si="16">_xlfn.QUARTILE.INC(T11:T494, 3)</f>
        <v>3430.2672172865614</v>
      </c>
      <c r="U505" s="13">
        <f t="shared" si="16"/>
        <v>5681.5336197518218</v>
      </c>
      <c r="V505" s="13">
        <f t="shared" si="16"/>
        <v>8243.7944405252019</v>
      </c>
      <c r="W505" s="13">
        <f t="shared" si="16"/>
        <v>4468.3558531603276</v>
      </c>
      <c r="X505" s="13">
        <f t="shared" si="16"/>
        <v>1065.060340051657</v>
      </c>
      <c r="Y505" s="13">
        <f t="shared" si="16"/>
        <v>2317.9359669986993</v>
      </c>
      <c r="Z505" s="13">
        <f t="shared" si="16"/>
        <v>0</v>
      </c>
      <c r="AA505" s="13">
        <f t="shared" si="16"/>
        <v>4015.3837586390578</v>
      </c>
      <c r="AB505" s="13"/>
      <c r="AC505" s="13">
        <f t="shared" ref="AC505:AN505" si="17">_xlfn.QUARTILE.INC(AC11:AC494, 3)</f>
        <v>71.639552073463364</v>
      </c>
      <c r="AD505" s="13">
        <f t="shared" si="17"/>
        <v>35548.25</v>
      </c>
      <c r="AE505" s="13">
        <f t="shared" si="17"/>
        <v>17085</v>
      </c>
      <c r="AF505" s="13">
        <f t="shared" si="17"/>
        <v>16678.75</v>
      </c>
      <c r="AG505" s="13">
        <f t="shared" si="17"/>
        <v>35986</v>
      </c>
      <c r="AH505" s="13">
        <f t="shared" si="17"/>
        <v>91.491279602050696</v>
      </c>
      <c r="AI505" s="13">
        <f t="shared" si="17"/>
        <v>91.786216735839801</v>
      </c>
      <c r="AJ505" s="13">
        <f t="shared" si="17"/>
        <v>2.50492262840271</v>
      </c>
      <c r="AK505" s="13">
        <f t="shared" si="17"/>
        <v>95.633949279785099</v>
      </c>
      <c r="AL505" s="13">
        <f t="shared" si="17"/>
        <v>6.7590137720107997</v>
      </c>
      <c r="AM505" s="13">
        <f t="shared" si="17"/>
        <v>84.484909057617102</v>
      </c>
      <c r="AN505" s="13">
        <f t="shared" si="17"/>
        <v>195.63333333327</v>
      </c>
    </row>
    <row r="506" spans="1:40" x14ac:dyDescent="0.3">
      <c r="A506" s="12" t="s">
        <v>71</v>
      </c>
      <c r="B506" s="12"/>
      <c r="C506" s="20"/>
      <c r="S506" s="13">
        <f>S505-S504</f>
        <v>1464.085666116046</v>
      </c>
      <c r="T506" s="13">
        <f t="shared" ref="T506:AA506" si="18">T505-T504</f>
        <v>1877.2302569896588</v>
      </c>
      <c r="U506" s="13">
        <f t="shared" si="18"/>
        <v>1108.2042790319556</v>
      </c>
      <c r="V506" s="13">
        <f t="shared" si="18"/>
        <v>1677.053427497096</v>
      </c>
      <c r="W506" s="13">
        <f t="shared" si="18"/>
        <v>2189.5729728892602</v>
      </c>
      <c r="X506" s="13">
        <f t="shared" si="18"/>
        <v>660.68265874651343</v>
      </c>
      <c r="Y506" s="13">
        <f t="shared" si="18"/>
        <v>1332.3624489380527</v>
      </c>
      <c r="Z506" s="13">
        <f t="shared" si="18"/>
        <v>0</v>
      </c>
      <c r="AA506" s="13">
        <f t="shared" si="18"/>
        <v>3030.4822393460845</v>
      </c>
      <c r="AB506" s="13"/>
      <c r="AC506" s="13">
        <f t="shared" ref="AC506:AN506" si="19">AC505-AC504</f>
        <v>26.503784870829854</v>
      </c>
      <c r="AD506" s="13">
        <f t="shared" si="19"/>
        <v>16305.25</v>
      </c>
      <c r="AE506" s="13">
        <f t="shared" si="19"/>
        <v>15143.75</v>
      </c>
      <c r="AF506" s="13">
        <f t="shared" si="19"/>
        <v>15770</v>
      </c>
      <c r="AG506" s="13">
        <f t="shared" si="19"/>
        <v>15743.25</v>
      </c>
      <c r="AH506" s="13">
        <f t="shared" si="19"/>
        <v>22.959785461425696</v>
      </c>
      <c r="AI506" s="13">
        <f t="shared" si="19"/>
        <v>33.706188201904276</v>
      </c>
      <c r="AJ506" s="13">
        <f t="shared" si="19"/>
        <v>1.2319687604904199</v>
      </c>
      <c r="AK506" s="13">
        <f t="shared" si="19"/>
        <v>37.917644500732401</v>
      </c>
      <c r="AL506" s="13">
        <f t="shared" si="19"/>
        <v>3.1865953207015996</v>
      </c>
      <c r="AM506" s="13">
        <f t="shared" si="19"/>
        <v>31.504886627197202</v>
      </c>
      <c r="AN506" s="13">
        <f t="shared" si="19"/>
        <v>107.13333333324</v>
      </c>
    </row>
    <row r="507" spans="1:40" x14ac:dyDescent="0.3">
      <c r="A507" s="12" t="s">
        <v>65</v>
      </c>
      <c r="B507" s="12"/>
      <c r="C507" s="20"/>
      <c r="S507" s="13">
        <f t="shared" ref="S507:AA507" si="20">S503-S504</f>
        <v>799.67650555046657</v>
      </c>
      <c r="T507" s="13">
        <f t="shared" si="20"/>
        <v>1295.6939215454922</v>
      </c>
      <c r="U507" s="13">
        <f t="shared" si="20"/>
        <v>703.59683525364653</v>
      </c>
      <c r="V507" s="13">
        <f t="shared" si="20"/>
        <v>609.2907126620521</v>
      </c>
      <c r="W507" s="13">
        <f t="shared" si="20"/>
        <v>963.08455551481802</v>
      </c>
      <c r="X507" s="13">
        <f t="shared" si="20"/>
        <v>273.61302799060627</v>
      </c>
      <c r="Y507" s="13">
        <f t="shared" si="20"/>
        <v>702.46307699786985</v>
      </c>
      <c r="Z507" s="13">
        <f t="shared" si="20"/>
        <v>0</v>
      </c>
      <c r="AA507" s="13">
        <f t="shared" si="20"/>
        <v>1271.6190454366317</v>
      </c>
      <c r="AB507" s="13"/>
      <c r="AC507" s="13">
        <f t="shared" ref="AC507:AN507" si="21">AC503-AC504</f>
        <v>8.9566909996784005</v>
      </c>
      <c r="AD507" s="13">
        <f t="shared" si="21"/>
        <v>4636</v>
      </c>
      <c r="AE507" s="13">
        <f t="shared" si="21"/>
        <v>1761.75</v>
      </c>
      <c r="AF507" s="13">
        <f t="shared" si="21"/>
        <v>3976.25</v>
      </c>
      <c r="AG507" s="13">
        <f t="shared" si="21"/>
        <v>2439.25</v>
      </c>
      <c r="AH507" s="13">
        <f t="shared" si="21"/>
        <v>4.4441299438475994</v>
      </c>
      <c r="AI507" s="13">
        <f t="shared" si="21"/>
        <v>8.8094520568847727</v>
      </c>
      <c r="AJ507" s="13">
        <f t="shared" si="21"/>
        <v>0.26271200180053</v>
      </c>
      <c r="AK507" s="13">
        <f t="shared" si="21"/>
        <v>11.654758453369105</v>
      </c>
      <c r="AL507" s="13">
        <f t="shared" si="21"/>
        <v>0.99901890754700018</v>
      </c>
      <c r="AM507" s="13">
        <f t="shared" si="21"/>
        <v>10.811372756958001</v>
      </c>
      <c r="AN507" s="13">
        <f t="shared" si="21"/>
        <v>107.13333333324</v>
      </c>
    </row>
    <row r="508" spans="1:40" x14ac:dyDescent="0.3">
      <c r="A508" s="12" t="s">
        <v>66</v>
      </c>
      <c r="B508" s="12"/>
      <c r="C508" s="20"/>
      <c r="S508" s="13">
        <f t="shared" ref="S508:AA508" si="22">S505-S503</f>
        <v>664.40916056557944</v>
      </c>
      <c r="T508" s="13">
        <f t="shared" si="22"/>
        <v>581.53633544416653</v>
      </c>
      <c r="U508" s="13">
        <f t="shared" si="22"/>
        <v>404.60744377830906</v>
      </c>
      <c r="V508" s="13">
        <f t="shared" si="22"/>
        <v>1067.7627148350439</v>
      </c>
      <c r="W508" s="13">
        <f t="shared" si="22"/>
        <v>1226.4884173744422</v>
      </c>
      <c r="X508" s="13">
        <f t="shared" si="22"/>
        <v>387.06963075590716</v>
      </c>
      <c r="Y508" s="13">
        <f t="shared" si="22"/>
        <v>629.89937194018285</v>
      </c>
      <c r="Z508" s="13">
        <f t="shared" si="22"/>
        <v>0</v>
      </c>
      <c r="AA508" s="13">
        <f t="shared" si="22"/>
        <v>1758.8631939094525</v>
      </c>
      <c r="AB508" s="13"/>
      <c r="AC508" s="13">
        <f t="shared" ref="AC508:AN508" si="23">AC505-AC503</f>
        <v>17.547093871151453</v>
      </c>
      <c r="AD508" s="13">
        <f t="shared" si="23"/>
        <v>11669.25</v>
      </c>
      <c r="AE508" s="13">
        <f t="shared" si="23"/>
        <v>13382</v>
      </c>
      <c r="AF508" s="13">
        <f t="shared" si="23"/>
        <v>11793.75</v>
      </c>
      <c r="AG508" s="13">
        <f t="shared" si="23"/>
        <v>13304</v>
      </c>
      <c r="AH508" s="13">
        <f t="shared" si="23"/>
        <v>18.515655517578097</v>
      </c>
      <c r="AI508" s="13">
        <f t="shared" si="23"/>
        <v>24.896736145019503</v>
      </c>
      <c r="AJ508" s="13">
        <f t="shared" si="23"/>
        <v>0.96925675868988992</v>
      </c>
      <c r="AK508" s="13">
        <f t="shared" si="23"/>
        <v>26.262886047363295</v>
      </c>
      <c r="AL508" s="13">
        <f t="shared" si="23"/>
        <v>2.1875764131545994</v>
      </c>
      <c r="AM508" s="13">
        <f t="shared" si="23"/>
        <v>20.693513870239201</v>
      </c>
      <c r="AN508" s="13">
        <f t="shared" si="23"/>
        <v>0</v>
      </c>
    </row>
    <row r="509" spans="1:40" x14ac:dyDescent="0.3">
      <c r="A509" s="12" t="s">
        <v>24</v>
      </c>
      <c r="B509" s="12"/>
      <c r="C509" s="20"/>
      <c r="S509" s="13">
        <f t="shared" ref="S509" si="24">_xlfn.QUARTILE.INC(S11:S494, 3) + 1.5 * (_xlfn.QUARTILE.INC(S11:S494, 3) - _xlfn.QUARTILE.INC(S11:S494, 1))</f>
        <v>7309.002193507813</v>
      </c>
      <c r="T509" s="13">
        <f t="shared" ref="T509:AA509" si="25">_xlfn.QUARTILE.INC(T11:T494, 3) + 1.5 * (_xlfn.QUARTILE.INC(T11:T494, 3) - _xlfn.QUARTILE.INC(T11:T494, 1))</f>
        <v>6246.1126027710498</v>
      </c>
      <c r="U509" s="13">
        <f t="shared" si="25"/>
        <v>7343.8400382997552</v>
      </c>
      <c r="V509" s="13">
        <f t="shared" si="25"/>
        <v>10759.374581770846</v>
      </c>
      <c r="W509" s="13">
        <f t="shared" si="25"/>
        <v>7752.7153124942179</v>
      </c>
      <c r="X509" s="13">
        <f t="shared" si="25"/>
        <v>2056.0843281714269</v>
      </c>
      <c r="Y509" s="13">
        <f t="shared" si="25"/>
        <v>4316.4796404057779</v>
      </c>
      <c r="Z509" s="13">
        <f t="shared" si="25"/>
        <v>0</v>
      </c>
      <c r="AA509" s="13">
        <f t="shared" si="25"/>
        <v>8561.1071176581845</v>
      </c>
      <c r="AB509" s="13"/>
      <c r="AC509" s="13">
        <f t="shared" ref="AC509:AN509" si="26">_xlfn.QUARTILE.INC(AC11:AC494, 3) + 1.5 * (_xlfn.QUARTILE.INC(AC11:AC494, 3) - _xlfn.QUARTILE.INC(AC11:AC494, 1))</f>
        <v>111.39522937970814</v>
      </c>
      <c r="AD509" s="13">
        <f t="shared" si="26"/>
        <v>60006.125</v>
      </c>
      <c r="AE509" s="13">
        <f t="shared" si="26"/>
        <v>39800.625</v>
      </c>
      <c r="AF509" s="13">
        <f t="shared" si="26"/>
        <v>40333.75</v>
      </c>
      <c r="AG509" s="13">
        <f t="shared" si="26"/>
        <v>59600.875</v>
      </c>
      <c r="AH509" s="13">
        <f t="shared" si="26"/>
        <v>125.93095779418924</v>
      </c>
      <c r="AI509" s="13">
        <f t="shared" si="26"/>
        <v>142.34549903869623</v>
      </c>
      <c r="AJ509" s="13">
        <f t="shared" si="26"/>
        <v>4.3528757691383397</v>
      </c>
      <c r="AK509" s="13">
        <f t="shared" si="26"/>
        <v>152.5104160308837</v>
      </c>
      <c r="AL509" s="13">
        <f t="shared" si="26"/>
        <v>11.538906753063198</v>
      </c>
      <c r="AM509" s="13">
        <f t="shared" si="26"/>
        <v>131.74223899841292</v>
      </c>
      <c r="AN509" s="13">
        <f t="shared" si="26"/>
        <v>356.33333333312999</v>
      </c>
    </row>
    <row r="510" spans="1:40" x14ac:dyDescent="0.3">
      <c r="A510" s="12" t="s">
        <v>25</v>
      </c>
      <c r="B510" s="12"/>
      <c r="C510" s="20"/>
      <c r="S510" s="13">
        <f t="shared" ref="S510" si="27">_xlfn.QUARTILE.INC(S11:S494, 1) - 1.5 * (_xlfn.QUARTILE.INC(S11:S494, 3) - _xlfn.QUARTILE.INC(S11:S494, 1))</f>
        <v>1452.6595290436294</v>
      </c>
      <c r="T510" s="13">
        <f t="shared" ref="T510:AA510" si="28">_xlfn.QUARTILE.INC(T11:T494, 1) - 1.5 * (_xlfn.QUARTILE.INC(T11:T494, 3) - _xlfn.QUARTILE.INC(T11:T494, 1))</f>
        <v>-1262.8084251875857</v>
      </c>
      <c r="U510" s="13">
        <f t="shared" si="28"/>
        <v>2911.0229221719328</v>
      </c>
      <c r="V510" s="13">
        <f t="shared" si="28"/>
        <v>4051.160871782462</v>
      </c>
      <c r="W510" s="13">
        <f t="shared" si="28"/>
        <v>-1005.5765790628229</v>
      </c>
      <c r="X510" s="13">
        <f t="shared" si="28"/>
        <v>-586.64630681462654</v>
      </c>
      <c r="Y510" s="13">
        <f t="shared" si="28"/>
        <v>-1012.9701553464324</v>
      </c>
      <c r="Z510" s="13">
        <f t="shared" si="28"/>
        <v>0</v>
      </c>
      <c r="AA510" s="13">
        <f t="shared" si="28"/>
        <v>-3560.8218397261526</v>
      </c>
      <c r="AB510" s="13"/>
      <c r="AC510" s="13">
        <f t="shared" ref="AC510:AN510" si="29">_xlfn.QUARTILE.INC(AC11:AC494, 1) - 1.5 * (_xlfn.QUARTILE.INC(AC11:AC494, 3) - _xlfn.QUARTILE.INC(AC11:AC494, 1))</f>
        <v>5.380089896388732</v>
      </c>
      <c r="AD510" s="13">
        <f t="shared" si="29"/>
        <v>-5214.875</v>
      </c>
      <c r="AE510" s="13">
        <f t="shared" si="29"/>
        <v>-20774.375</v>
      </c>
      <c r="AF510" s="13">
        <f t="shared" si="29"/>
        <v>-22746.25</v>
      </c>
      <c r="AG510" s="13">
        <f t="shared" si="29"/>
        <v>-3372.125</v>
      </c>
      <c r="AH510" s="13">
        <f t="shared" si="29"/>
        <v>34.091815948486456</v>
      </c>
      <c r="AI510" s="13">
        <f t="shared" si="29"/>
        <v>7.5207462310791087</v>
      </c>
      <c r="AJ510" s="13">
        <f t="shared" si="29"/>
        <v>-0.57499927282333974</v>
      </c>
      <c r="AK510" s="13">
        <f t="shared" si="29"/>
        <v>0.83983802795409446</v>
      </c>
      <c r="AL510" s="13">
        <f t="shared" si="29"/>
        <v>-1.2074745297431995</v>
      </c>
      <c r="AM510" s="13">
        <f t="shared" si="29"/>
        <v>5.7226924896241016</v>
      </c>
      <c r="AN510" s="13">
        <f t="shared" si="29"/>
        <v>-72.199999999830013</v>
      </c>
    </row>
    <row r="511" spans="1:40" x14ac:dyDescent="0.3">
      <c r="A511" s="13" t="s">
        <v>74</v>
      </c>
      <c r="B511" s="13"/>
      <c r="C511" s="20"/>
      <c r="S511" s="13">
        <f t="shared" ref="S511" si="30">S509-S503</f>
        <v>2860.537659739648</v>
      </c>
      <c r="T511" s="13">
        <f t="shared" ref="T511:AA511" si="31">T509-T503</f>
        <v>3397.3817209286549</v>
      </c>
      <c r="U511" s="13">
        <f t="shared" si="31"/>
        <v>2066.9138623262425</v>
      </c>
      <c r="V511" s="13">
        <f t="shared" si="31"/>
        <v>3583.3428560806879</v>
      </c>
      <c r="W511" s="13">
        <f t="shared" si="31"/>
        <v>4510.8478767083325</v>
      </c>
      <c r="X511" s="13">
        <f t="shared" si="31"/>
        <v>1378.0936188756771</v>
      </c>
      <c r="Y511" s="13">
        <f t="shared" si="31"/>
        <v>2628.4430453472614</v>
      </c>
      <c r="Z511" s="13">
        <f t="shared" si="31"/>
        <v>0</v>
      </c>
      <c r="AA511" s="13">
        <f t="shared" si="31"/>
        <v>6304.5865529285793</v>
      </c>
      <c r="AB511" s="13"/>
      <c r="AC511" s="13">
        <f t="shared" ref="AC511:AN511" si="32">AC509-AC503</f>
        <v>57.302771177396231</v>
      </c>
      <c r="AD511" s="13">
        <f t="shared" si="32"/>
        <v>36127.125</v>
      </c>
      <c r="AE511" s="13">
        <f t="shared" si="32"/>
        <v>36097.625</v>
      </c>
      <c r="AF511" s="13">
        <f t="shared" si="32"/>
        <v>35448.75</v>
      </c>
      <c r="AG511" s="13">
        <f t="shared" si="32"/>
        <v>36918.875</v>
      </c>
      <c r="AH511" s="13">
        <f t="shared" si="32"/>
        <v>52.955333709716641</v>
      </c>
      <c r="AI511" s="13">
        <f t="shared" si="32"/>
        <v>75.456018447875934</v>
      </c>
      <c r="AJ511" s="13">
        <f t="shared" si="32"/>
        <v>2.8172098994255199</v>
      </c>
      <c r="AK511" s="13">
        <f t="shared" si="32"/>
        <v>83.1393527984619</v>
      </c>
      <c r="AL511" s="13">
        <f t="shared" si="32"/>
        <v>6.9674693942069981</v>
      </c>
      <c r="AM511" s="13">
        <f t="shared" si="32"/>
        <v>67.950843811035014</v>
      </c>
      <c r="AN511" s="13">
        <f t="shared" si="32"/>
        <v>160.69999999985998</v>
      </c>
    </row>
    <row r="512" spans="1:40" x14ac:dyDescent="0.3">
      <c r="A512" s="13" t="s">
        <v>73</v>
      </c>
      <c r="B512" s="13"/>
      <c r="C512" s="20"/>
      <c r="S512" s="13">
        <f t="shared" ref="S512" si="33">S503-S510</f>
        <v>2995.8050047245356</v>
      </c>
      <c r="T512" s="13">
        <f t="shared" ref="T512:AA512" si="34">T503-T510</f>
        <v>4111.5393070299806</v>
      </c>
      <c r="U512" s="13">
        <f t="shared" si="34"/>
        <v>2365.9032538015799</v>
      </c>
      <c r="V512" s="13">
        <f t="shared" si="34"/>
        <v>3124.8708539076961</v>
      </c>
      <c r="W512" s="13">
        <f t="shared" si="34"/>
        <v>4247.4440148487083</v>
      </c>
      <c r="X512" s="13">
        <f t="shared" si="34"/>
        <v>1264.6370161103764</v>
      </c>
      <c r="Y512" s="13">
        <f t="shared" si="34"/>
        <v>2701.0067504049489</v>
      </c>
      <c r="Z512" s="13">
        <f t="shared" si="34"/>
        <v>0</v>
      </c>
      <c r="AA512" s="13">
        <f t="shared" si="34"/>
        <v>5817.3424044557578</v>
      </c>
      <c r="AB512" s="13"/>
      <c r="AC512" s="13">
        <f t="shared" ref="AC512:AN512" si="35">AC503-AC510</f>
        <v>48.712368305923178</v>
      </c>
      <c r="AD512" s="13">
        <f t="shared" si="35"/>
        <v>29093.875</v>
      </c>
      <c r="AE512" s="13">
        <f t="shared" si="35"/>
        <v>24477.375</v>
      </c>
      <c r="AF512" s="13">
        <f t="shared" si="35"/>
        <v>27631.25</v>
      </c>
      <c r="AG512" s="13">
        <f t="shared" si="35"/>
        <v>26054.125</v>
      </c>
      <c r="AH512" s="13">
        <f t="shared" si="35"/>
        <v>38.883808135986143</v>
      </c>
      <c r="AI512" s="13">
        <f t="shared" si="35"/>
        <v>59.36873435974119</v>
      </c>
      <c r="AJ512" s="13">
        <f t="shared" si="35"/>
        <v>2.1106651425361598</v>
      </c>
      <c r="AK512" s="13">
        <f t="shared" si="35"/>
        <v>68.531225204467717</v>
      </c>
      <c r="AL512" s="13">
        <f t="shared" si="35"/>
        <v>5.7789118885993993</v>
      </c>
      <c r="AM512" s="13">
        <f t="shared" si="35"/>
        <v>58.0687026977538</v>
      </c>
      <c r="AN512" s="13">
        <f t="shared" si="35"/>
        <v>267.83333333310003</v>
      </c>
    </row>
    <row r="513" spans="1:40" x14ac:dyDescent="0.3">
      <c r="A513" s="13" t="s">
        <v>77</v>
      </c>
      <c r="B513" s="13"/>
      <c r="C513" s="20"/>
      <c r="S513" s="24">
        <f t="shared" ref="S513" si="36">COUNTIF(S11:S494, "&gt;"&amp;S509)+COUNTIF(S11:S494, "&lt;"&amp;S510)</f>
        <v>0</v>
      </c>
      <c r="T513" s="24">
        <f t="shared" ref="T513:AA513" si="37">COUNTIF(T11:T494, "&gt;"&amp;T509)+COUNTIF(T11:T494, "&lt;"&amp;T510)</f>
        <v>0</v>
      </c>
      <c r="U513" s="24">
        <f t="shared" si="37"/>
        <v>24</v>
      </c>
      <c r="V513" s="24">
        <f t="shared" si="37"/>
        <v>32</v>
      </c>
      <c r="W513" s="24">
        <f t="shared" si="37"/>
        <v>12</v>
      </c>
      <c r="X513" s="24">
        <f t="shared" si="37"/>
        <v>47</v>
      </c>
      <c r="Y513" s="24">
        <f t="shared" si="37"/>
        <v>14</v>
      </c>
      <c r="Z513" s="24">
        <f t="shared" si="37"/>
        <v>85</v>
      </c>
      <c r="AA513" s="24">
        <f t="shared" si="37"/>
        <v>72</v>
      </c>
      <c r="AB513" s="24"/>
      <c r="AC513" s="24">
        <f t="shared" ref="AC513:AN513" si="38">COUNTIF(AC11:AC494, "&gt;"&amp;AC509)+COUNTIF(AC11:AC494, "&lt;"&amp;AC510)</f>
        <v>34</v>
      </c>
      <c r="AD513" s="24">
        <f t="shared" si="38"/>
        <v>56</v>
      </c>
      <c r="AE513" s="24">
        <f t="shared" si="38"/>
        <v>71</v>
      </c>
      <c r="AF513" s="24">
        <f t="shared" si="38"/>
        <v>57</v>
      </c>
      <c r="AG513" s="24">
        <f t="shared" si="38"/>
        <v>70</v>
      </c>
      <c r="AH513" s="24">
        <f t="shared" si="38"/>
        <v>47</v>
      </c>
      <c r="AI513" s="24">
        <f t="shared" si="38"/>
        <v>31</v>
      </c>
      <c r="AJ513" s="24">
        <f t="shared" si="38"/>
        <v>72</v>
      </c>
      <c r="AK513" s="24">
        <f t="shared" si="38"/>
        <v>25</v>
      </c>
      <c r="AL513" s="24">
        <f t="shared" si="38"/>
        <v>34</v>
      </c>
      <c r="AM513" s="24">
        <f t="shared" si="38"/>
        <v>8</v>
      </c>
      <c r="AN513" s="24">
        <f t="shared" si="38"/>
        <v>4</v>
      </c>
    </row>
    <row r="514" spans="1:40" x14ac:dyDescent="0.3">
      <c r="A514" s="12" t="s">
        <v>26</v>
      </c>
      <c r="B514" s="12"/>
      <c r="C514" s="20"/>
      <c r="S514" s="14">
        <f t="shared" ref="S514" si="39">MIN(S11:S494)</f>
        <v>1545.862852584354</v>
      </c>
      <c r="T514" s="14">
        <f t="shared" ref="T514:AA514" si="40">MIN(T11:T494)</f>
        <v>0</v>
      </c>
      <c r="U514" s="14">
        <f t="shared" si="40"/>
        <v>108.7094700142579</v>
      </c>
      <c r="V514" s="14">
        <f t="shared" si="40"/>
        <v>292.86209857548511</v>
      </c>
      <c r="W514" s="14">
        <f t="shared" si="40"/>
        <v>495.7986374626679</v>
      </c>
      <c r="X514" s="14">
        <f t="shared" si="40"/>
        <v>2.3352475468899159</v>
      </c>
      <c r="Y514" s="14">
        <f t="shared" si="40"/>
        <v>146.62881106464599</v>
      </c>
      <c r="Z514" s="14">
        <f t="shared" si="40"/>
        <v>0</v>
      </c>
      <c r="AA514" s="14">
        <f t="shared" si="40"/>
        <v>0</v>
      </c>
      <c r="AB514" s="14"/>
      <c r="AC514" s="14">
        <f t="shared" ref="AC514:AN514" si="41">MIN(AC11:AC494)</f>
        <v>23.935038590921732</v>
      </c>
      <c r="AD514" s="14">
        <f t="shared" si="41"/>
        <v>8774</v>
      </c>
      <c r="AE514" s="14">
        <f t="shared" si="41"/>
        <v>601</v>
      </c>
      <c r="AF514" s="14">
        <f t="shared" si="41"/>
        <v>71</v>
      </c>
      <c r="AG514" s="14">
        <f t="shared" si="41"/>
        <v>9327</v>
      </c>
      <c r="AH514" s="14">
        <f t="shared" si="41"/>
        <v>25.357772827148398</v>
      </c>
      <c r="AI514" s="14">
        <f t="shared" si="41"/>
        <v>30.955713272094702</v>
      </c>
      <c r="AJ514" s="14">
        <f t="shared" si="41"/>
        <v>3.3027451718225999E-4</v>
      </c>
      <c r="AK514" s="14">
        <f t="shared" si="41"/>
        <v>32.761867523193303</v>
      </c>
      <c r="AL514" s="14">
        <f t="shared" si="41"/>
        <v>1.7045756578445399</v>
      </c>
      <c r="AM514" s="14">
        <f t="shared" si="41"/>
        <v>30.953990936279201</v>
      </c>
      <c r="AN514" s="14">
        <f t="shared" si="41"/>
        <v>0</v>
      </c>
    </row>
    <row r="515" spans="1:40" x14ac:dyDescent="0.3">
      <c r="A515" s="12" t="s">
        <v>27</v>
      </c>
      <c r="B515" s="12"/>
      <c r="C515" s="20"/>
      <c r="S515" s="14">
        <f t="shared" ref="S515" si="42">MAX(S11:S494)</f>
        <v>7050.763474658117</v>
      </c>
      <c r="T515" s="14">
        <f t="shared" ref="T515:AA515" si="43">MAX(T11:T494)</f>
        <v>4882.3470815465598</v>
      </c>
      <c r="U515" s="14">
        <f t="shared" si="43"/>
        <v>6809.9847559608506</v>
      </c>
      <c r="V515" s="14">
        <f t="shared" si="43"/>
        <v>59246.192396753919</v>
      </c>
      <c r="W515" s="14">
        <f t="shared" si="43"/>
        <v>11367.09650021061</v>
      </c>
      <c r="X515" s="14">
        <f t="shared" si="43"/>
        <v>8349.2169886376614</v>
      </c>
      <c r="Y515" s="14">
        <f t="shared" si="43"/>
        <v>9207.0453720673795</v>
      </c>
      <c r="Z515" s="14">
        <f t="shared" si="43"/>
        <v>4784.3613453553498</v>
      </c>
      <c r="AA515" s="14">
        <f t="shared" si="43"/>
        <v>20620.406695027501</v>
      </c>
      <c r="AB515" s="14"/>
      <c r="AC515" s="14">
        <f t="shared" ref="AC515:AN515" si="44">MAX(AC11:AC494)</f>
        <v>4608.6957222796491</v>
      </c>
      <c r="AD515" s="14">
        <f t="shared" si="44"/>
        <v>1134483</v>
      </c>
      <c r="AE515" s="14">
        <f t="shared" si="44"/>
        <v>287076</v>
      </c>
      <c r="AF515" s="14">
        <f t="shared" si="44"/>
        <v>1047962</v>
      </c>
      <c r="AG515" s="14">
        <f t="shared" si="44"/>
        <v>297560</v>
      </c>
      <c r="AH515" s="14">
        <f t="shared" si="44"/>
        <v>5538.76513671875</v>
      </c>
      <c r="AI515" s="14">
        <f t="shared" si="44"/>
        <v>4374.669921875</v>
      </c>
      <c r="AJ515" s="14">
        <f t="shared" si="44"/>
        <v>4116.69677734375</v>
      </c>
      <c r="AK515" s="14">
        <f t="shared" si="44"/>
        <v>2796.74560546875</v>
      </c>
      <c r="AL515" s="14">
        <f t="shared" si="44"/>
        <v>2728.771484375</v>
      </c>
      <c r="AM515" s="14">
        <f t="shared" si="44"/>
        <v>303.02444458007801</v>
      </c>
      <c r="AN515" s="14">
        <f t="shared" si="44"/>
        <v>690.79999666690003</v>
      </c>
    </row>
    <row r="516" spans="1:40" x14ac:dyDescent="0.3">
      <c r="A516" s="8" t="s">
        <v>28</v>
      </c>
      <c r="B516" s="8"/>
      <c r="C516" s="20"/>
      <c r="S516" s="9">
        <f>AVERAGE(S11:S64)</f>
        <v>3796.7364089836165</v>
      </c>
      <c r="T516" s="9">
        <f t="shared" ref="T516:AA516" si="45">AVERAGE(T11:T64)</f>
        <v>3248.2877182487186</v>
      </c>
      <c r="U516" s="9">
        <f t="shared" si="45"/>
        <v>4315.9578144967736</v>
      </c>
      <c r="V516" s="9">
        <f t="shared" si="45"/>
        <v>8220.2387272240085</v>
      </c>
      <c r="W516" s="9">
        <f t="shared" si="45"/>
        <v>2200.3990361552692</v>
      </c>
      <c r="X516" s="9">
        <f t="shared" si="45"/>
        <v>828.12789869335177</v>
      </c>
      <c r="Y516" s="9">
        <f t="shared" si="45"/>
        <v>808.88993492302177</v>
      </c>
      <c r="Z516" s="9">
        <f t="shared" si="45"/>
        <v>1511.6541841632149</v>
      </c>
      <c r="AA516" s="9">
        <f t="shared" si="45"/>
        <v>11827.291477361905</v>
      </c>
      <c r="AB516" s="9"/>
      <c r="AC516" s="9">
        <f t="shared" ref="AC516:AN516" si="46">AVERAGE(AC11:AC64)</f>
        <v>31.531179988239913</v>
      </c>
      <c r="AD516" s="9">
        <f t="shared" si="46"/>
        <v>12424.296296296296</v>
      </c>
      <c r="AE516" s="9">
        <f t="shared" si="46"/>
        <v>850.90740740740739</v>
      </c>
      <c r="AF516" s="9">
        <f t="shared" si="46"/>
        <v>138.7037037037037</v>
      </c>
      <c r="AG516" s="9">
        <f t="shared" si="46"/>
        <v>13136.5</v>
      </c>
      <c r="AH516" s="9">
        <f t="shared" si="46"/>
        <v>39.517136891682924</v>
      </c>
      <c r="AI516" s="9">
        <f t="shared" si="46"/>
        <v>47.46720550678392</v>
      </c>
      <c r="AJ516" s="9">
        <f t="shared" si="46"/>
        <v>0.20260848940449258</v>
      </c>
      <c r="AK516" s="9">
        <f t="shared" si="46"/>
        <v>49.487501073766623</v>
      </c>
      <c r="AL516" s="9">
        <f t="shared" si="46"/>
        <v>2.2229040905281305</v>
      </c>
      <c r="AM516" s="9">
        <f t="shared" si="46"/>
        <v>47.268372782954444</v>
      </c>
      <c r="AN516" s="9">
        <f t="shared" si="46"/>
        <v>0.44938271604870372</v>
      </c>
    </row>
    <row r="517" spans="1:40" x14ac:dyDescent="0.3">
      <c r="A517" s="10" t="s">
        <v>29</v>
      </c>
      <c r="B517" s="10"/>
      <c r="C517" s="25"/>
      <c r="S517" s="11">
        <f>_xlfn.STDEV.S(S11:S64)</f>
        <v>490.68274819891849</v>
      </c>
      <c r="T517" s="11">
        <f t="shared" ref="T517:AA517" si="47">_xlfn.STDEV.S(T11:T64)</f>
        <v>555.93651667213646</v>
      </c>
      <c r="U517" s="11">
        <f t="shared" si="47"/>
        <v>474.17532746564274</v>
      </c>
      <c r="V517" s="11">
        <f t="shared" si="47"/>
        <v>570.85490412923082</v>
      </c>
      <c r="W517" s="11">
        <f t="shared" si="47"/>
        <v>691.03799028460969</v>
      </c>
      <c r="X517" s="11">
        <f t="shared" si="47"/>
        <v>638.82155630283114</v>
      </c>
      <c r="Y517" s="11">
        <f t="shared" si="47"/>
        <v>590.37884708056652</v>
      </c>
      <c r="Z517" s="11">
        <f t="shared" si="47"/>
        <v>665.72319214090066</v>
      </c>
      <c r="AA517" s="11">
        <f t="shared" si="47"/>
        <v>760.14291971218051</v>
      </c>
      <c r="AB517" s="11"/>
      <c r="AC517" s="11">
        <f t="shared" ref="AC517:AN517" si="48">_xlfn.STDEV.S(AC11:AC64)</f>
        <v>5.119912928138648</v>
      </c>
      <c r="AD517" s="11">
        <f t="shared" si="48"/>
        <v>2048.2734987414156</v>
      </c>
      <c r="AE517" s="11">
        <f t="shared" si="48"/>
        <v>181.07553604895332</v>
      </c>
      <c r="AF517" s="11">
        <f t="shared" si="48"/>
        <v>49.860798542610382</v>
      </c>
      <c r="AG517" s="11">
        <f t="shared" si="48"/>
        <v>2177.2617279682918</v>
      </c>
      <c r="AH517" s="11">
        <f t="shared" si="48"/>
        <v>7.0090167811965411</v>
      </c>
      <c r="AI517" s="11">
        <f t="shared" si="48"/>
        <v>8.0582006827863992</v>
      </c>
      <c r="AJ517" s="11">
        <f t="shared" si="48"/>
        <v>0.23918455175139611</v>
      </c>
      <c r="AK517" s="11">
        <f t="shared" si="48"/>
        <v>8.1341938086235892</v>
      </c>
      <c r="AL517" s="11">
        <f t="shared" si="48"/>
        <v>0.39024161272897206</v>
      </c>
      <c r="AM517" s="11">
        <f t="shared" si="48"/>
        <v>7.8721439979074113</v>
      </c>
      <c r="AN517" s="11">
        <f t="shared" si="48"/>
        <v>3.3022750606360356</v>
      </c>
    </row>
    <row r="518" spans="1:40" x14ac:dyDescent="0.3">
      <c r="A518" s="10" t="s">
        <v>30</v>
      </c>
      <c r="B518" s="10"/>
      <c r="C518" s="25"/>
      <c r="S518" s="11">
        <f>S517/SQRT(COUNT(S11:S64))</f>
        <v>66.773464370772871</v>
      </c>
      <c r="T518" s="11">
        <f t="shared" ref="T518:AA518" si="49">T517/SQRT(COUNT(T11:T64))</f>
        <v>75.653377512611527</v>
      </c>
      <c r="U518" s="11">
        <f t="shared" si="49"/>
        <v>64.527088939330355</v>
      </c>
      <c r="V518" s="11">
        <f t="shared" si="49"/>
        <v>77.683512904556963</v>
      </c>
      <c r="W518" s="11">
        <f t="shared" si="49"/>
        <v>94.038359393091824</v>
      </c>
      <c r="X518" s="11">
        <f t="shared" si="49"/>
        <v>86.932602757365075</v>
      </c>
      <c r="Y518" s="11">
        <f t="shared" si="49"/>
        <v>80.340385015555896</v>
      </c>
      <c r="Z518" s="11">
        <f t="shared" si="49"/>
        <v>90.593451704556159</v>
      </c>
      <c r="AA518" s="11">
        <f t="shared" si="49"/>
        <v>103.44234916023572</v>
      </c>
      <c r="AB518" s="11"/>
      <c r="AC518" s="11">
        <f t="shared" ref="AC518:AN518" si="50">AC517/SQRT(COUNT(AC11:AC64))</f>
        <v>0.69673190007881136</v>
      </c>
      <c r="AD518" s="11">
        <f t="shared" si="50"/>
        <v>278.73471808787281</v>
      </c>
      <c r="AE518" s="11">
        <f t="shared" si="50"/>
        <v>24.641259345604265</v>
      </c>
      <c r="AF518" s="11">
        <f t="shared" si="50"/>
        <v>6.7851952553945871</v>
      </c>
      <c r="AG518" s="11">
        <f t="shared" si="50"/>
        <v>296.28779277848383</v>
      </c>
      <c r="AH518" s="11">
        <f t="shared" si="50"/>
        <v>0.95380637291867187</v>
      </c>
      <c r="AI518" s="11">
        <f t="shared" si="50"/>
        <v>1.0965822176540938</v>
      </c>
      <c r="AJ518" s="11">
        <f t="shared" si="50"/>
        <v>3.2548894785957613E-2</v>
      </c>
      <c r="AK518" s="11">
        <f t="shared" si="50"/>
        <v>1.1069235722241064</v>
      </c>
      <c r="AL518" s="11">
        <f t="shared" si="50"/>
        <v>5.3105157088154574E-2</v>
      </c>
      <c r="AM518" s="11">
        <f t="shared" si="50"/>
        <v>1.0712631098103536</v>
      </c>
      <c r="AN518" s="11">
        <f t="shared" si="50"/>
        <v>0.44938271604870367</v>
      </c>
    </row>
    <row r="519" spans="1:40" x14ac:dyDescent="0.3">
      <c r="A519" s="12" t="s">
        <v>31</v>
      </c>
      <c r="B519" s="12"/>
      <c r="C519" s="20"/>
      <c r="S519" s="13">
        <f>MEDIAN(S11:S64)</f>
        <v>3907.1412460611791</v>
      </c>
      <c r="T519" s="13">
        <f t="shared" ref="T519:AA519" si="51">MEDIAN(T11:T64)</f>
        <v>3155.2576419309935</v>
      </c>
      <c r="U519" s="13">
        <f t="shared" si="51"/>
        <v>4356.7346157767479</v>
      </c>
      <c r="V519" s="13">
        <f t="shared" si="51"/>
        <v>8221.1681804695509</v>
      </c>
      <c r="W519" s="13">
        <f t="shared" si="51"/>
        <v>2216.1916733349108</v>
      </c>
      <c r="X519" s="13">
        <f t="shared" si="51"/>
        <v>670.44895615904079</v>
      </c>
      <c r="Y519" s="13">
        <f t="shared" si="51"/>
        <v>718.11923219066807</v>
      </c>
      <c r="Z519" s="13">
        <f t="shared" si="51"/>
        <v>1391.74741581436</v>
      </c>
      <c r="AA519" s="13">
        <f t="shared" si="51"/>
        <v>11764.44611388365</v>
      </c>
      <c r="AB519" s="13"/>
      <c r="AC519" s="13">
        <f t="shared" ref="AC519:AN519" si="52">MEDIAN(AC11:AC64)</f>
        <v>31.053245800923712</v>
      </c>
      <c r="AD519" s="13">
        <f t="shared" si="52"/>
        <v>12293</v>
      </c>
      <c r="AE519" s="13">
        <f t="shared" si="52"/>
        <v>834</v>
      </c>
      <c r="AF519" s="13">
        <f t="shared" si="52"/>
        <v>135.5</v>
      </c>
      <c r="AG519" s="13">
        <f t="shared" si="52"/>
        <v>13032</v>
      </c>
      <c r="AH519" s="13">
        <f t="shared" si="52"/>
        <v>39.889633178710902</v>
      </c>
      <c r="AI519" s="13">
        <f t="shared" si="52"/>
        <v>45.807640075683501</v>
      </c>
      <c r="AJ519" s="13">
        <f t="shared" si="52"/>
        <v>0.13833168148994399</v>
      </c>
      <c r="AK519" s="13">
        <f t="shared" si="52"/>
        <v>47.796150207519503</v>
      </c>
      <c r="AL519" s="13">
        <f t="shared" si="52"/>
        <v>2.1268417835235498</v>
      </c>
      <c r="AM519" s="13">
        <f t="shared" si="52"/>
        <v>45.6693115234375</v>
      </c>
      <c r="AN519" s="13">
        <f t="shared" si="52"/>
        <v>0</v>
      </c>
    </row>
    <row r="520" spans="1:40" x14ac:dyDescent="0.3">
      <c r="A520" s="10" t="s">
        <v>32</v>
      </c>
      <c r="B520" s="10"/>
      <c r="C520" s="25"/>
      <c r="S520" s="11">
        <f t="shared" ref="S520" si="53">S516-S518</f>
        <v>3729.9629446128438</v>
      </c>
      <c r="T520" s="11">
        <f t="shared" ref="T520:AA520" si="54">T516-T518</f>
        <v>3172.6343407361073</v>
      </c>
      <c r="U520" s="11">
        <f t="shared" si="54"/>
        <v>4251.4307255574431</v>
      </c>
      <c r="V520" s="11">
        <f t="shared" si="54"/>
        <v>8142.5552143194518</v>
      </c>
      <c r="W520" s="11">
        <f t="shared" si="54"/>
        <v>2106.3606767621773</v>
      </c>
      <c r="X520" s="11">
        <f t="shared" si="54"/>
        <v>741.19529593598668</v>
      </c>
      <c r="Y520" s="11">
        <f t="shared" si="54"/>
        <v>728.54954990746592</v>
      </c>
      <c r="Z520" s="11">
        <f t="shared" si="54"/>
        <v>1421.0607324586588</v>
      </c>
      <c r="AA520" s="11">
        <f t="shared" si="54"/>
        <v>11723.849128201669</v>
      </c>
      <c r="AB520" s="11"/>
      <c r="AC520" s="11">
        <f t="shared" ref="AC520:AN520" si="55">AC516-AC518</f>
        <v>30.8344480881611</v>
      </c>
      <c r="AD520" s="11">
        <f t="shared" si="55"/>
        <v>12145.561578208422</v>
      </c>
      <c r="AE520" s="11">
        <f t="shared" si="55"/>
        <v>826.26614806180316</v>
      </c>
      <c r="AF520" s="11">
        <f t="shared" si="55"/>
        <v>131.9185084483091</v>
      </c>
      <c r="AG520" s="11">
        <f t="shared" si="55"/>
        <v>12840.212207221517</v>
      </c>
      <c r="AH520" s="11">
        <f t="shared" si="55"/>
        <v>38.563330518764253</v>
      </c>
      <c r="AI520" s="11">
        <f t="shared" si="55"/>
        <v>46.370623289129824</v>
      </c>
      <c r="AJ520" s="11">
        <f t="shared" si="55"/>
        <v>0.17005959461853498</v>
      </c>
      <c r="AK520" s="11">
        <f t="shared" si="55"/>
        <v>48.380577501542518</v>
      </c>
      <c r="AL520" s="11">
        <f t="shared" si="55"/>
        <v>2.1697989334399761</v>
      </c>
      <c r="AM520" s="11">
        <f t="shared" si="55"/>
        <v>46.197109673144091</v>
      </c>
      <c r="AN520" s="11">
        <f t="shared" si="55"/>
        <v>0</v>
      </c>
    </row>
    <row r="521" spans="1:40" x14ac:dyDescent="0.3">
      <c r="A521" s="10" t="s">
        <v>33</v>
      </c>
      <c r="B521" s="10"/>
      <c r="C521" s="25"/>
      <c r="S521" s="11">
        <f t="shared" ref="S521" si="56">S516+S518</f>
        <v>3863.5098733543891</v>
      </c>
      <c r="T521" s="11">
        <f t="shared" ref="T521:AA521" si="57">T516+T518</f>
        <v>3323.94109576133</v>
      </c>
      <c r="U521" s="11">
        <f t="shared" si="57"/>
        <v>4380.4849034361041</v>
      </c>
      <c r="V521" s="11">
        <f t="shared" si="57"/>
        <v>8297.922240128566</v>
      </c>
      <c r="W521" s="11">
        <f t="shared" si="57"/>
        <v>2294.4373955483611</v>
      </c>
      <c r="X521" s="11">
        <f t="shared" si="57"/>
        <v>915.06050145071686</v>
      </c>
      <c r="Y521" s="11">
        <f t="shared" si="57"/>
        <v>889.23031993857762</v>
      </c>
      <c r="Z521" s="11">
        <f t="shared" si="57"/>
        <v>1602.2476358677711</v>
      </c>
      <c r="AA521" s="11">
        <f t="shared" si="57"/>
        <v>11930.733826522141</v>
      </c>
      <c r="AB521" s="11"/>
      <c r="AC521" s="11">
        <f t="shared" ref="AC521:AN521" si="58">AC516+AC518</f>
        <v>32.227911888318722</v>
      </c>
      <c r="AD521" s="11">
        <f t="shared" si="58"/>
        <v>12703.031014384169</v>
      </c>
      <c r="AE521" s="11">
        <f t="shared" si="58"/>
        <v>875.54866675301162</v>
      </c>
      <c r="AF521" s="11">
        <f t="shared" si="58"/>
        <v>145.48889895909829</v>
      </c>
      <c r="AG521" s="11">
        <f t="shared" si="58"/>
        <v>13432.787792778483</v>
      </c>
      <c r="AH521" s="11">
        <f t="shared" si="58"/>
        <v>40.470943264601594</v>
      </c>
      <c r="AI521" s="11">
        <f t="shared" si="58"/>
        <v>48.563787724438015</v>
      </c>
      <c r="AJ521" s="11">
        <f t="shared" si="58"/>
        <v>0.23515738419045018</v>
      </c>
      <c r="AK521" s="11">
        <f t="shared" si="58"/>
        <v>50.594424645990728</v>
      </c>
      <c r="AL521" s="11">
        <f t="shared" si="58"/>
        <v>2.276009247616285</v>
      </c>
      <c r="AM521" s="11">
        <f t="shared" si="58"/>
        <v>48.339635892764797</v>
      </c>
      <c r="AN521" s="11">
        <f t="shared" si="58"/>
        <v>0.89876543209740745</v>
      </c>
    </row>
    <row r="522" spans="1:40" x14ac:dyDescent="0.3">
      <c r="A522" s="12" t="s">
        <v>34</v>
      </c>
      <c r="B522" s="12"/>
      <c r="C522" s="20"/>
      <c r="S522" s="14">
        <f>MIN(S11:S64)</f>
        <v>2926.9932058010099</v>
      </c>
      <c r="T522" s="14">
        <f t="shared" ref="T522:AA522" si="59">MIN(T11:T64)</f>
        <v>1891.377004499175</v>
      </c>
      <c r="U522" s="14">
        <f t="shared" si="59"/>
        <v>2945.303346030531</v>
      </c>
      <c r="V522" s="14">
        <f t="shared" si="59"/>
        <v>6531.1465333122378</v>
      </c>
      <c r="W522" s="14">
        <f t="shared" si="59"/>
        <v>659.54037508549447</v>
      </c>
      <c r="X522" s="14">
        <f t="shared" si="59"/>
        <v>7.6027491741156439</v>
      </c>
      <c r="Y522" s="14">
        <f t="shared" si="59"/>
        <v>146.62881106464599</v>
      </c>
      <c r="Z522" s="14">
        <f t="shared" si="59"/>
        <v>0</v>
      </c>
      <c r="AA522" s="14">
        <f t="shared" si="59"/>
        <v>8694.5402227222094</v>
      </c>
      <c r="AB522" s="14"/>
      <c r="AC522" s="14">
        <f t="shared" ref="AC522:AN522" si="60">MIN(AC11:AC64)</f>
        <v>23.935038590921732</v>
      </c>
      <c r="AD522" s="14">
        <f t="shared" si="60"/>
        <v>8774</v>
      </c>
      <c r="AE522" s="14">
        <f t="shared" si="60"/>
        <v>601</v>
      </c>
      <c r="AF522" s="14">
        <f t="shared" si="60"/>
        <v>71</v>
      </c>
      <c r="AG522" s="14">
        <f t="shared" si="60"/>
        <v>9327</v>
      </c>
      <c r="AH522" s="14">
        <f t="shared" si="60"/>
        <v>25.357772827148398</v>
      </c>
      <c r="AI522" s="14">
        <f t="shared" si="60"/>
        <v>30.955713272094702</v>
      </c>
      <c r="AJ522" s="14">
        <f t="shared" si="60"/>
        <v>3.3027451718225999E-4</v>
      </c>
      <c r="AK522" s="14">
        <f t="shared" si="60"/>
        <v>32.761867523193303</v>
      </c>
      <c r="AL522" s="14">
        <f t="shared" si="60"/>
        <v>1.7045756578445399</v>
      </c>
      <c r="AM522" s="14">
        <f t="shared" si="60"/>
        <v>30.953990936279201</v>
      </c>
      <c r="AN522" s="14">
        <f t="shared" si="60"/>
        <v>0</v>
      </c>
    </row>
    <row r="523" spans="1:40" x14ac:dyDescent="0.3">
      <c r="A523" s="12" t="s">
        <v>35</v>
      </c>
      <c r="B523" s="12"/>
      <c r="C523" s="20"/>
      <c r="S523" s="14">
        <f>MAX(S11:S64)</f>
        <v>4679.3849936976576</v>
      </c>
      <c r="T523" s="14">
        <f t="shared" ref="T523:AA523" si="61">MAX(T11:T64)</f>
        <v>4346.4427265055547</v>
      </c>
      <c r="U523" s="14">
        <f t="shared" si="61"/>
        <v>5138.1887873942751</v>
      </c>
      <c r="V523" s="14">
        <f t="shared" si="61"/>
        <v>9740.3306646767032</v>
      </c>
      <c r="W523" s="14">
        <f t="shared" si="61"/>
        <v>5040.6000120594454</v>
      </c>
      <c r="X523" s="14">
        <f t="shared" si="61"/>
        <v>3885.748656953253</v>
      </c>
      <c r="Y523" s="14">
        <f t="shared" si="61"/>
        <v>3542.8379578420731</v>
      </c>
      <c r="Z523" s="14">
        <f t="shared" si="61"/>
        <v>2588.90110510059</v>
      </c>
      <c r="AA523" s="14">
        <f t="shared" si="61"/>
        <v>12998.6164521586</v>
      </c>
      <c r="AB523" s="14"/>
      <c r="AC523" s="14">
        <f t="shared" ref="AC523:AN523" si="62">MAX(AC11:AC64)</f>
        <v>61.220478944026787</v>
      </c>
      <c r="AD523" s="14">
        <f t="shared" si="62"/>
        <v>18745</v>
      </c>
      <c r="AE523" s="14">
        <f t="shared" si="62"/>
        <v>1502</v>
      </c>
      <c r="AF523" s="14">
        <f t="shared" si="62"/>
        <v>322</v>
      </c>
      <c r="AG523" s="14">
        <f t="shared" si="62"/>
        <v>19925</v>
      </c>
      <c r="AH523" s="14">
        <f t="shared" si="62"/>
        <v>67.302978515625</v>
      </c>
      <c r="AI523" s="14">
        <f t="shared" si="62"/>
        <v>79.941635131835895</v>
      </c>
      <c r="AJ523" s="14">
        <f t="shared" si="62"/>
        <v>1.29534447193145</v>
      </c>
      <c r="AK523" s="14">
        <f t="shared" si="62"/>
        <v>81.9530029296875</v>
      </c>
      <c r="AL523" s="14">
        <f t="shared" si="62"/>
        <v>3.3104622364044101</v>
      </c>
      <c r="AM523" s="14">
        <f t="shared" si="62"/>
        <v>78.836090087890597</v>
      </c>
      <c r="AN523" s="14">
        <f t="shared" si="62"/>
        <v>24.266666666630002</v>
      </c>
    </row>
    <row r="524" spans="1:40" x14ac:dyDescent="0.3">
      <c r="A524" s="12" t="s">
        <v>78</v>
      </c>
      <c r="B524" s="12"/>
      <c r="C524" s="20"/>
      <c r="S524" s="14"/>
      <c r="T524" s="1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F524" s="14"/>
      <c r="AG524" s="14"/>
      <c r="AH524" s="14"/>
      <c r="AI524" s="14"/>
      <c r="AJ524" s="14"/>
      <c r="AK524" s="14"/>
      <c r="AL524" s="14"/>
      <c r="AM524" s="14"/>
      <c r="AN524" s="14"/>
    </row>
    <row r="525" spans="1:40" x14ac:dyDescent="0.3">
      <c r="A525" s="8" t="s">
        <v>36</v>
      </c>
      <c r="B525" s="8"/>
      <c r="C525" s="20"/>
      <c r="S525" s="9">
        <f>AVERAGE(S65:S80)</f>
        <v>3564.3718318105889</v>
      </c>
      <c r="T525" s="9">
        <f t="shared" ref="T525:AA525" si="63">AVERAGE(T65:T80)</f>
        <v>427.42894945514945</v>
      </c>
      <c r="U525" s="9">
        <f t="shared" si="63"/>
        <v>2260.6662634361114</v>
      </c>
      <c r="V525" s="9">
        <f t="shared" si="63"/>
        <v>57935.365695930246</v>
      </c>
      <c r="W525" s="9">
        <f t="shared" si="63"/>
        <v>1652.1156682206924</v>
      </c>
      <c r="X525" s="9">
        <f t="shared" si="63"/>
        <v>1270.7926485644841</v>
      </c>
      <c r="Y525" s="9">
        <f t="shared" si="63"/>
        <v>1415.3829750965197</v>
      </c>
      <c r="Z525" s="9">
        <f t="shared" si="63"/>
        <v>2249.5742261170622</v>
      </c>
      <c r="AA525" s="9">
        <f t="shared" si="63"/>
        <v>19384.020553559712</v>
      </c>
      <c r="AB525" s="9"/>
      <c r="AC525" s="9">
        <f t="shared" ref="AC525:AN525" si="64">AVERAGE(AC65:AC80)</f>
        <v>1305.0937494600278</v>
      </c>
      <c r="AD525" s="9">
        <f t="shared" si="64"/>
        <v>920889.875</v>
      </c>
      <c r="AE525" s="9">
        <f t="shared" si="64"/>
        <v>120999.5625</v>
      </c>
      <c r="AF525" s="9">
        <f t="shared" si="64"/>
        <v>854862.25</v>
      </c>
      <c r="AG525" s="9">
        <f t="shared" si="64"/>
        <v>187027.1875</v>
      </c>
      <c r="AH525" s="9">
        <f t="shared" si="64"/>
        <v>2214.6997089385986</v>
      </c>
      <c r="AI525" s="9">
        <f t="shared" si="64"/>
        <v>1773.9920845031727</v>
      </c>
      <c r="AJ525" s="9">
        <f t="shared" si="64"/>
        <v>1607.2204394340506</v>
      </c>
      <c r="AK525" s="9">
        <f t="shared" si="64"/>
        <v>445.26972246169993</v>
      </c>
      <c r="AL525" s="9">
        <f t="shared" si="64"/>
        <v>278.49803763627983</v>
      </c>
      <c r="AM525" s="9">
        <f t="shared" si="64"/>
        <v>169.76761674880959</v>
      </c>
      <c r="AN525" s="9">
        <f t="shared" si="64"/>
        <v>0</v>
      </c>
    </row>
    <row r="526" spans="1:40" x14ac:dyDescent="0.3">
      <c r="A526" s="10" t="s">
        <v>55</v>
      </c>
      <c r="B526" s="1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11">
        <f>_xlfn.STDEV.S(S65:S80)</f>
        <v>1130.0286952119086</v>
      </c>
      <c r="T526" s="11">
        <f t="shared" ref="T526:AA526" si="65">_xlfn.STDEV.S(T65:T80)</f>
        <v>520.9072476153724</v>
      </c>
      <c r="U526" s="11">
        <f t="shared" si="65"/>
        <v>1046.1769208251299</v>
      </c>
      <c r="V526" s="11">
        <f t="shared" si="65"/>
        <v>678.50948393172757</v>
      </c>
      <c r="W526" s="11">
        <f t="shared" si="65"/>
        <v>1084.2332105454745</v>
      </c>
      <c r="X526" s="11">
        <f t="shared" si="65"/>
        <v>1057.9609044574618</v>
      </c>
      <c r="Y526" s="11">
        <f t="shared" si="65"/>
        <v>430.00038898094294</v>
      </c>
      <c r="Z526" s="11">
        <f t="shared" si="65"/>
        <v>527.85969559055809</v>
      </c>
      <c r="AA526" s="11">
        <f t="shared" si="65"/>
        <v>1094.6837983615862</v>
      </c>
      <c r="AB526" s="11"/>
      <c r="AC526" s="11">
        <f t="shared" ref="AC526:AN526" si="66">_xlfn.STDEV.S(AC65:AC80)</f>
        <v>1459.0336330028961</v>
      </c>
      <c r="AD526" s="11">
        <f t="shared" si="66"/>
        <v>192636.31854451363</v>
      </c>
      <c r="AE526" s="11">
        <f t="shared" si="66"/>
        <v>21342.854470036727</v>
      </c>
      <c r="AF526" s="11">
        <f t="shared" si="66"/>
        <v>179926.76597086198</v>
      </c>
      <c r="AG526" s="11">
        <f t="shared" si="66"/>
        <v>34274.645099487658</v>
      </c>
      <c r="AH526" s="11">
        <f t="shared" si="66"/>
        <v>1959.1356357141283</v>
      </c>
      <c r="AI526" s="11">
        <f t="shared" si="66"/>
        <v>1633.934952603197</v>
      </c>
      <c r="AJ526" s="11">
        <f t="shared" si="66"/>
        <v>1547.8887312589309</v>
      </c>
      <c r="AK526" s="11">
        <f t="shared" si="66"/>
        <v>352.42904141388328</v>
      </c>
      <c r="AL526" s="11">
        <f t="shared" si="66"/>
        <v>265.48800402279409</v>
      </c>
      <c r="AM526" s="11">
        <f t="shared" si="66"/>
        <v>88.560504464700145</v>
      </c>
      <c r="AN526" s="11">
        <f t="shared" si="66"/>
        <v>0</v>
      </c>
    </row>
    <row r="527" spans="1:40" x14ac:dyDescent="0.3">
      <c r="A527" s="10" t="s">
        <v>56</v>
      </c>
      <c r="B527" s="1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11">
        <f>S526/SQRT(COUNT(S65:S80))</f>
        <v>282.50717380297715</v>
      </c>
      <c r="T527" s="11">
        <f t="shared" ref="T527:AA527" si="67">T526/SQRT(COUNT(T65:T80))</f>
        <v>130.2268119038431</v>
      </c>
      <c r="U527" s="11">
        <f t="shared" si="67"/>
        <v>261.54423020628246</v>
      </c>
      <c r="V527" s="11">
        <f t="shared" si="67"/>
        <v>169.62737098293189</v>
      </c>
      <c r="W527" s="11">
        <f t="shared" si="67"/>
        <v>271.05830263636864</v>
      </c>
      <c r="X527" s="11">
        <f t="shared" si="67"/>
        <v>264.49022611436544</v>
      </c>
      <c r="Y527" s="11">
        <f t="shared" si="67"/>
        <v>107.50009724523574</v>
      </c>
      <c r="Z527" s="11">
        <f t="shared" si="67"/>
        <v>131.96492389763952</v>
      </c>
      <c r="AA527" s="11">
        <f t="shared" si="67"/>
        <v>273.67094959039656</v>
      </c>
      <c r="AB527" s="11"/>
      <c r="AC527" s="11">
        <f t="shared" ref="AC527:AN527" si="68">AC526/SQRT(COUNT(AC65:AC80))</f>
        <v>364.75840825072402</v>
      </c>
      <c r="AD527" s="11">
        <f t="shared" si="68"/>
        <v>48159.079636128408</v>
      </c>
      <c r="AE527" s="11">
        <f t="shared" si="68"/>
        <v>5335.7136175091819</v>
      </c>
      <c r="AF527" s="11">
        <f t="shared" si="68"/>
        <v>44981.691492715494</v>
      </c>
      <c r="AG527" s="11">
        <f t="shared" si="68"/>
        <v>8568.6612748719144</v>
      </c>
      <c r="AH527" s="11">
        <f t="shared" si="68"/>
        <v>489.78390892853207</v>
      </c>
      <c r="AI527" s="11">
        <f t="shared" si="68"/>
        <v>408.48373815079924</v>
      </c>
      <c r="AJ527" s="11">
        <f t="shared" si="68"/>
        <v>386.97218281473272</v>
      </c>
      <c r="AK527" s="11">
        <f t="shared" si="68"/>
        <v>88.107260353470821</v>
      </c>
      <c r="AL527" s="11">
        <f t="shared" si="68"/>
        <v>66.372001005698522</v>
      </c>
      <c r="AM527" s="11">
        <f t="shared" si="68"/>
        <v>22.140126116175036</v>
      </c>
      <c r="AN527" s="11">
        <f t="shared" si="68"/>
        <v>0</v>
      </c>
    </row>
    <row r="528" spans="1:40" x14ac:dyDescent="0.3">
      <c r="A528" s="12" t="s">
        <v>57</v>
      </c>
      <c r="B528" s="12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13">
        <f>MEDIAN(S65:S80)</f>
        <v>3398.8649873599707</v>
      </c>
      <c r="T528" s="13">
        <f t="shared" ref="T528:AA528" si="69">MEDIAN(T65:T80)</f>
        <v>266.00003972838806</v>
      </c>
      <c r="U528" s="13">
        <f t="shared" si="69"/>
        <v>2308.2836591416044</v>
      </c>
      <c r="V528" s="13">
        <f t="shared" si="69"/>
        <v>57715.477623077953</v>
      </c>
      <c r="W528" s="13">
        <f t="shared" si="69"/>
        <v>1575.0514341155506</v>
      </c>
      <c r="X528" s="13">
        <f t="shared" si="69"/>
        <v>1343.9912417345981</v>
      </c>
      <c r="Y528" s="13">
        <f t="shared" si="69"/>
        <v>1272.363064539142</v>
      </c>
      <c r="Z528" s="13">
        <f t="shared" si="69"/>
        <v>2317.5127346222798</v>
      </c>
      <c r="AA528" s="13">
        <f t="shared" si="69"/>
        <v>19486.312119816299</v>
      </c>
      <c r="AB528" s="13"/>
      <c r="AC528" s="13">
        <f t="shared" ref="AC528:AN528" si="70">MEDIAN(AC65:AC80)</f>
        <v>454.24194637868266</v>
      </c>
      <c r="AD528" s="13">
        <f t="shared" si="70"/>
        <v>954320.5</v>
      </c>
      <c r="AE528" s="13">
        <f t="shared" si="70"/>
        <v>125322.5</v>
      </c>
      <c r="AF528" s="13">
        <f t="shared" si="70"/>
        <v>887918.5</v>
      </c>
      <c r="AG528" s="13">
        <f t="shared" si="70"/>
        <v>191724.5</v>
      </c>
      <c r="AH528" s="13">
        <f t="shared" si="70"/>
        <v>1668.2872009277339</v>
      </c>
      <c r="AI528" s="13">
        <f t="shared" si="70"/>
        <v>1609.302597045898</v>
      </c>
      <c r="AJ528" s="13">
        <f t="shared" si="70"/>
        <v>1435.6183013915988</v>
      </c>
      <c r="AK528" s="13">
        <f t="shared" si="70"/>
        <v>428.1408996582025</v>
      </c>
      <c r="AL528" s="13">
        <f t="shared" si="70"/>
        <v>260.62477302551258</v>
      </c>
      <c r="AM528" s="13">
        <f t="shared" si="70"/>
        <v>164.56101608276299</v>
      </c>
      <c r="AN528" s="13">
        <f t="shared" si="70"/>
        <v>0</v>
      </c>
    </row>
    <row r="529" spans="1:40" x14ac:dyDescent="0.3">
      <c r="A529" s="10" t="s">
        <v>58</v>
      </c>
      <c r="B529" s="1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11">
        <f t="shared" ref="S529" si="71">S525-S527</f>
        <v>3281.864658007612</v>
      </c>
      <c r="T529" s="11">
        <f t="shared" ref="T529:AA529" si="72">T525-T527</f>
        <v>297.20213755130635</v>
      </c>
      <c r="U529" s="11">
        <f t="shared" si="72"/>
        <v>1999.122033229829</v>
      </c>
      <c r="V529" s="11">
        <f t="shared" si="72"/>
        <v>57765.738324947313</v>
      </c>
      <c r="W529" s="11">
        <f t="shared" si="72"/>
        <v>1381.0573655843239</v>
      </c>
      <c r="X529" s="11">
        <f t="shared" si="72"/>
        <v>1006.3024224501187</v>
      </c>
      <c r="Y529" s="11">
        <f t="shared" si="72"/>
        <v>1307.8828778512839</v>
      </c>
      <c r="Z529" s="11">
        <f t="shared" si="72"/>
        <v>2117.6093022194227</v>
      </c>
      <c r="AA529" s="11">
        <f t="shared" si="72"/>
        <v>19110.349603969316</v>
      </c>
      <c r="AB529" s="11"/>
      <c r="AC529" s="11">
        <f t="shared" ref="AC529:AN529" si="73">AC525-AC527</f>
        <v>940.33534120930381</v>
      </c>
      <c r="AD529" s="11">
        <f t="shared" si="73"/>
        <v>872730.79536387161</v>
      </c>
      <c r="AE529" s="11">
        <f t="shared" si="73"/>
        <v>115663.84888249081</v>
      </c>
      <c r="AF529" s="11">
        <f t="shared" si="73"/>
        <v>809880.5585072845</v>
      </c>
      <c r="AG529" s="11">
        <f t="shared" si="73"/>
        <v>178458.52622512809</v>
      </c>
      <c r="AH529" s="11">
        <f t="shared" si="73"/>
        <v>1724.9158000100665</v>
      </c>
      <c r="AI529" s="11">
        <f t="shared" si="73"/>
        <v>1365.5083463523733</v>
      </c>
      <c r="AJ529" s="11">
        <f t="shared" si="73"/>
        <v>1220.248256619318</v>
      </c>
      <c r="AK529" s="11">
        <f t="shared" si="73"/>
        <v>357.16246210822908</v>
      </c>
      <c r="AL529" s="11">
        <f t="shared" si="73"/>
        <v>212.12603663058132</v>
      </c>
      <c r="AM529" s="11">
        <f t="shared" si="73"/>
        <v>147.62749063263456</v>
      </c>
      <c r="AN529" s="11">
        <f t="shared" si="73"/>
        <v>0</v>
      </c>
    </row>
    <row r="530" spans="1:40" x14ac:dyDescent="0.3">
      <c r="A530" s="10" t="s">
        <v>59</v>
      </c>
      <c r="B530" s="1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11">
        <f t="shared" ref="S530" si="74">S525+S527</f>
        <v>3846.8790056135658</v>
      </c>
      <c r="T530" s="11">
        <f t="shared" ref="T530:AA530" si="75">T525+T527</f>
        <v>557.65576135899255</v>
      </c>
      <c r="U530" s="11">
        <f t="shared" si="75"/>
        <v>2522.2104936423939</v>
      </c>
      <c r="V530" s="11">
        <f t="shared" si="75"/>
        <v>58104.993066913179</v>
      </c>
      <c r="W530" s="11">
        <f t="shared" si="75"/>
        <v>1923.173970857061</v>
      </c>
      <c r="X530" s="11">
        <f t="shared" si="75"/>
        <v>1535.2828746788496</v>
      </c>
      <c r="Y530" s="11">
        <f t="shared" si="75"/>
        <v>1522.8830723417555</v>
      </c>
      <c r="Z530" s="11">
        <f t="shared" si="75"/>
        <v>2381.5391500147016</v>
      </c>
      <c r="AA530" s="11">
        <f t="shared" si="75"/>
        <v>19657.691503150108</v>
      </c>
      <c r="AB530" s="11"/>
      <c r="AC530" s="11">
        <f t="shared" ref="AC530:AN530" si="76">AC525+AC527</f>
        <v>1669.8521577107517</v>
      </c>
      <c r="AD530" s="11">
        <f t="shared" si="76"/>
        <v>969048.95463612839</v>
      </c>
      <c r="AE530" s="11">
        <f t="shared" si="76"/>
        <v>126335.27611750919</v>
      </c>
      <c r="AF530" s="11">
        <f t="shared" si="76"/>
        <v>899843.9414927155</v>
      </c>
      <c r="AG530" s="11">
        <f t="shared" si="76"/>
        <v>195595.84877487191</v>
      </c>
      <c r="AH530" s="11">
        <f t="shared" si="76"/>
        <v>2704.4836178671308</v>
      </c>
      <c r="AI530" s="11">
        <f t="shared" si="76"/>
        <v>2182.475822653972</v>
      </c>
      <c r="AJ530" s="11">
        <f t="shared" si="76"/>
        <v>1994.1926222487832</v>
      </c>
      <c r="AK530" s="11">
        <f t="shared" si="76"/>
        <v>533.37698281517078</v>
      </c>
      <c r="AL530" s="11">
        <f t="shared" si="76"/>
        <v>344.87003864197834</v>
      </c>
      <c r="AM530" s="11">
        <f t="shared" si="76"/>
        <v>191.90774286498461</v>
      </c>
      <c r="AN530" s="11">
        <f t="shared" si="76"/>
        <v>0</v>
      </c>
    </row>
    <row r="531" spans="1:40" x14ac:dyDescent="0.3">
      <c r="A531" s="12" t="s">
        <v>60</v>
      </c>
      <c r="B531" s="12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14">
        <f>MIN(S65:S80)</f>
        <v>2439.732074968812</v>
      </c>
      <c r="T531" s="14">
        <f t="shared" ref="T531:AA531" si="77">MIN(T65:T80)</f>
        <v>0</v>
      </c>
      <c r="U531" s="14">
        <f t="shared" si="77"/>
        <v>893.8547821390074</v>
      </c>
      <c r="V531" s="14">
        <f t="shared" si="77"/>
        <v>56951.049141195283</v>
      </c>
      <c r="W531" s="14">
        <f t="shared" si="77"/>
        <v>495.7986374626679</v>
      </c>
      <c r="X531" s="14">
        <f t="shared" si="77"/>
        <v>2.3352475468899159</v>
      </c>
      <c r="Y531" s="14">
        <f t="shared" si="77"/>
        <v>904.43071124694086</v>
      </c>
      <c r="Z531" s="14">
        <f t="shared" si="77"/>
        <v>715.65250767446696</v>
      </c>
      <c r="AA531" s="14">
        <f t="shared" si="77"/>
        <v>17490.370821467099</v>
      </c>
      <c r="AB531" s="14"/>
      <c r="AC531" s="14">
        <f t="shared" ref="AC531:AN531" si="78">MIN(AC65:AC80)</f>
        <v>105.5515979873871</v>
      </c>
      <c r="AD531" s="14">
        <f t="shared" si="78"/>
        <v>600207</v>
      </c>
      <c r="AE531" s="14">
        <f t="shared" si="78"/>
        <v>83959</v>
      </c>
      <c r="AF531" s="14">
        <f t="shared" si="78"/>
        <v>554653</v>
      </c>
      <c r="AG531" s="14">
        <f t="shared" si="78"/>
        <v>129513</v>
      </c>
      <c r="AH531" s="14">
        <f t="shared" si="78"/>
        <v>279.53146362304602</v>
      </c>
      <c r="AI531" s="14">
        <f t="shared" si="78"/>
        <v>130.78790283203099</v>
      </c>
      <c r="AJ531" s="14">
        <f t="shared" si="78"/>
        <v>63.128974914550703</v>
      </c>
      <c r="AK531" s="14">
        <f t="shared" si="78"/>
        <v>76.349098205566406</v>
      </c>
      <c r="AL531" s="14">
        <f t="shared" si="78"/>
        <v>8.6901769638061506</v>
      </c>
      <c r="AM531" s="14">
        <f t="shared" si="78"/>
        <v>69.797760009765597</v>
      </c>
      <c r="AN531" s="14">
        <f t="shared" si="78"/>
        <v>0</v>
      </c>
    </row>
    <row r="532" spans="1:40" x14ac:dyDescent="0.3">
      <c r="A532" s="12" t="s">
        <v>61</v>
      </c>
      <c r="B532" s="12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14">
        <f>MAX(S65:S80)</f>
        <v>5839.4263428686318</v>
      </c>
      <c r="T532" s="14">
        <f t="shared" ref="T532:AA532" si="79">MAX(T65:T80)</f>
        <v>1773.64524514508</v>
      </c>
      <c r="U532" s="14">
        <f t="shared" si="79"/>
        <v>3599.3065326271799</v>
      </c>
      <c r="V532" s="14">
        <f t="shared" si="79"/>
        <v>59246.192396753919</v>
      </c>
      <c r="W532" s="14">
        <f t="shared" si="79"/>
        <v>3938.381375379875</v>
      </c>
      <c r="X532" s="14">
        <f t="shared" si="79"/>
        <v>3203.96951680653</v>
      </c>
      <c r="Y532" s="14">
        <f t="shared" si="79"/>
        <v>2327.2202634210571</v>
      </c>
      <c r="Z532" s="14">
        <f t="shared" si="79"/>
        <v>2919.3740165468998</v>
      </c>
      <c r="AA532" s="14">
        <f t="shared" si="79"/>
        <v>20620.406695027501</v>
      </c>
      <c r="AB532" s="14"/>
      <c r="AC532" s="14">
        <f t="shared" ref="AC532:AN532" si="80">MAX(AC65:AC80)</f>
        <v>4421.767036499703</v>
      </c>
      <c r="AD532" s="14">
        <f t="shared" si="80"/>
        <v>1134483</v>
      </c>
      <c r="AE532" s="14">
        <f t="shared" si="80"/>
        <v>145813</v>
      </c>
      <c r="AF532" s="14">
        <f t="shared" si="80"/>
        <v>1047962</v>
      </c>
      <c r="AG532" s="14">
        <f t="shared" si="80"/>
        <v>232334</v>
      </c>
      <c r="AH532" s="14">
        <f t="shared" si="80"/>
        <v>5538.76513671875</v>
      </c>
      <c r="AI532" s="14">
        <f t="shared" si="80"/>
        <v>4374.669921875</v>
      </c>
      <c r="AJ532" s="14">
        <f t="shared" si="80"/>
        <v>4116.69677734375</v>
      </c>
      <c r="AK532" s="14">
        <f t="shared" si="80"/>
        <v>921.44183349609295</v>
      </c>
      <c r="AL532" s="14">
        <f t="shared" si="80"/>
        <v>663.468505859375</v>
      </c>
      <c r="AM532" s="14">
        <f t="shared" si="80"/>
        <v>303.02444458007801</v>
      </c>
      <c r="AN532" s="14">
        <f t="shared" si="80"/>
        <v>0</v>
      </c>
    </row>
    <row r="533" spans="1:40" x14ac:dyDescent="0.3">
      <c r="A533" s="8" t="s">
        <v>37</v>
      </c>
      <c r="B533" s="8"/>
      <c r="C533" s="20"/>
      <c r="S533" s="9">
        <f>AVERAGE(S81:S494)</f>
        <v>4449.1844775882919</v>
      </c>
      <c r="T533" s="9">
        <f t="shared" ref="T533:AA533" si="81">AVERAGE(T81:T494)</f>
        <v>2642.4145657318045</v>
      </c>
      <c r="U533" s="9">
        <f t="shared" si="81"/>
        <v>5212.0098195380206</v>
      </c>
      <c r="V533" s="9">
        <f t="shared" si="81"/>
        <v>6902.7556286267372</v>
      </c>
      <c r="W533" s="9">
        <f t="shared" si="81"/>
        <v>3696.7482419829571</v>
      </c>
      <c r="X533" s="9">
        <f t="shared" si="81"/>
        <v>993.63836616740514</v>
      </c>
      <c r="Y533" s="9">
        <f t="shared" si="81"/>
        <v>1977.2501592232395</v>
      </c>
      <c r="Z533" s="9">
        <f t="shared" si="81"/>
        <v>88.430665719798796</v>
      </c>
      <c r="AA533" s="9">
        <f t="shared" si="81"/>
        <v>2195.4014262453179</v>
      </c>
      <c r="AB533" s="9"/>
      <c r="AC533" s="9">
        <f t="shared" ref="AC533:AN533" si="82">AVERAGE(AC81:AC494)</f>
        <v>120.64844472716543</v>
      </c>
      <c r="AD533" s="9">
        <f t="shared" si="82"/>
        <v>36582.118357487925</v>
      </c>
      <c r="AE533" s="9">
        <f t="shared" si="82"/>
        <v>25069.355072463768</v>
      </c>
      <c r="AF533" s="9">
        <f t="shared" si="82"/>
        <v>18395.932367149759</v>
      </c>
      <c r="AG533" s="9">
        <f t="shared" si="82"/>
        <v>43255.541062801931</v>
      </c>
      <c r="AH533" s="9">
        <f t="shared" si="82"/>
        <v>178.54272953899573</v>
      </c>
      <c r="AI533" s="9">
        <f t="shared" si="82"/>
        <v>103.14915675471941</v>
      </c>
      <c r="AJ533" s="9">
        <f t="shared" si="82"/>
        <v>33.110344129484005</v>
      </c>
      <c r="AK533" s="9">
        <f t="shared" si="82"/>
        <v>122.03217387544929</v>
      </c>
      <c r="AL533" s="9">
        <f t="shared" si="82"/>
        <v>51.993360632859464</v>
      </c>
      <c r="AM533" s="9">
        <f t="shared" si="82"/>
        <v>70.698368321294367</v>
      </c>
      <c r="AN533" s="9">
        <f t="shared" si="82"/>
        <v>161.56980673104701</v>
      </c>
    </row>
    <row r="534" spans="1:40" x14ac:dyDescent="0.3">
      <c r="A534" s="10" t="s">
        <v>38</v>
      </c>
      <c r="B534" s="10"/>
      <c r="C534" s="25"/>
      <c r="S534" s="11">
        <f>_xlfn.STDEV.S(S81:S494)</f>
        <v>1099.8163443392589</v>
      </c>
      <c r="T534" s="11">
        <f t="shared" ref="T534:AA534" si="83">_xlfn.STDEV.S(T81:T494)</f>
        <v>1157.713735857177</v>
      </c>
      <c r="U534" s="11">
        <f t="shared" si="83"/>
        <v>958.57398857135979</v>
      </c>
      <c r="V534" s="11">
        <f t="shared" si="83"/>
        <v>1509.8910465641586</v>
      </c>
      <c r="W534" s="11">
        <f t="shared" si="83"/>
        <v>1630.1286598309152</v>
      </c>
      <c r="X534" s="11">
        <f t="shared" si="83"/>
        <v>1157.1394578816505</v>
      </c>
      <c r="Y534" s="11">
        <f t="shared" si="83"/>
        <v>1305.1213191039319</v>
      </c>
      <c r="Z534" s="11">
        <f t="shared" si="83"/>
        <v>501.04705138638224</v>
      </c>
      <c r="AA534" s="11">
        <f t="shared" si="83"/>
        <v>1722.6883283975762</v>
      </c>
      <c r="AB534" s="11"/>
      <c r="AC534" s="11">
        <f t="shared" ref="AC534:AN534" si="84">_xlfn.STDEV.S(AC81:AC494)</f>
        <v>415.12312972420983</v>
      </c>
      <c r="AD534" s="11">
        <f t="shared" si="84"/>
        <v>33189.403988573038</v>
      </c>
      <c r="AE534" s="11">
        <f t="shared" si="84"/>
        <v>54602.563610731071</v>
      </c>
      <c r="AF534" s="11">
        <f t="shared" si="84"/>
        <v>34642.081766040028</v>
      </c>
      <c r="AG534" s="11">
        <f t="shared" si="84"/>
        <v>53108.294475066388</v>
      </c>
      <c r="AH534" s="11">
        <f t="shared" si="84"/>
        <v>550.84371448570732</v>
      </c>
      <c r="AI534" s="11">
        <f t="shared" si="84"/>
        <v>167.9195748689466</v>
      </c>
      <c r="AJ534" s="11">
        <f t="shared" si="84"/>
        <v>170.47460041609617</v>
      </c>
      <c r="AK534" s="11">
        <f t="shared" si="84"/>
        <v>263.87186153072793</v>
      </c>
      <c r="AL534" s="11">
        <f t="shared" si="84"/>
        <v>266.49223017889739</v>
      </c>
      <c r="AM534" s="11">
        <f t="shared" si="84"/>
        <v>20.441582784194303</v>
      </c>
      <c r="AN534" s="11">
        <f t="shared" si="84"/>
        <v>75.954161810431572</v>
      </c>
    </row>
    <row r="535" spans="1:40" x14ac:dyDescent="0.3">
      <c r="A535" s="10" t="s">
        <v>39</v>
      </c>
      <c r="B535" s="10"/>
      <c r="C535" s="25"/>
      <c r="S535" s="11">
        <f>S534/SQRT(COUNT(S81:S494))</f>
        <v>54.053024406836087</v>
      </c>
      <c r="T535" s="11">
        <f t="shared" ref="T535:AA535" si="85">T534/SQRT(COUNT(T81:T494))</f>
        <v>56.898525960725351</v>
      </c>
      <c r="U535" s="11">
        <f t="shared" si="85"/>
        <v>47.11134133138777</v>
      </c>
      <c r="V535" s="11">
        <f t="shared" si="85"/>
        <v>74.207096495394808</v>
      </c>
      <c r="W535" s="11">
        <f t="shared" si="85"/>
        <v>80.116452796543683</v>
      </c>
      <c r="X535" s="11">
        <f t="shared" si="85"/>
        <v>56.870301738029255</v>
      </c>
      <c r="Y535" s="11">
        <f t="shared" si="85"/>
        <v>64.143213436047816</v>
      </c>
      <c r="Z535" s="11">
        <f t="shared" si="85"/>
        <v>24.625119127350487</v>
      </c>
      <c r="AA535" s="11">
        <f t="shared" si="85"/>
        <v>84.665512328049488</v>
      </c>
      <c r="AB535" s="11"/>
      <c r="AC535" s="11">
        <f t="shared" ref="AC535:AN535" si="86">AC534/SQRT(COUNT(AC81:AC494))</f>
        <v>20.402188763893541</v>
      </c>
      <c r="AD535" s="11">
        <f t="shared" si="86"/>
        <v>1631.1702158967846</v>
      </c>
      <c r="AE535" s="11">
        <f t="shared" si="86"/>
        <v>2683.5695966127973</v>
      </c>
      <c r="AF535" s="11">
        <f t="shared" si="86"/>
        <v>1702.5654336209452</v>
      </c>
      <c r="AG535" s="11">
        <f t="shared" si="86"/>
        <v>2610.1302751513681</v>
      </c>
      <c r="AH535" s="11">
        <f t="shared" si="86"/>
        <v>27.072491599800781</v>
      </c>
      <c r="AI535" s="11">
        <f t="shared" si="86"/>
        <v>8.2527968651253971</v>
      </c>
      <c r="AJ535" s="11">
        <f t="shared" si="86"/>
        <v>8.3783695200245543</v>
      </c>
      <c r="AK535" s="11">
        <f t="shared" si="86"/>
        <v>12.968594479441558</v>
      </c>
      <c r="AL535" s="11">
        <f t="shared" si="86"/>
        <v>13.097378572552582</v>
      </c>
      <c r="AM535" s="11">
        <f t="shared" si="86"/>
        <v>1.0046489842012922</v>
      </c>
      <c r="AN535" s="11">
        <f t="shared" si="86"/>
        <v>3.7329433984785383</v>
      </c>
    </row>
    <row r="536" spans="1:40" x14ac:dyDescent="0.3">
      <c r="A536" s="12" t="s">
        <v>40</v>
      </c>
      <c r="B536" s="12"/>
      <c r="C536" s="20"/>
      <c r="S536" s="13">
        <f>MEDIAN(S81:S494)</f>
        <v>4631.4843878631291</v>
      </c>
      <c r="T536" s="13">
        <f t="shared" ref="T536:AA536" si="87">MEDIAN(T81:T494)</f>
        <v>2788.236701920116</v>
      </c>
      <c r="U536" s="13">
        <f t="shared" si="87"/>
        <v>5416.9132959035478</v>
      </c>
      <c r="V536" s="13">
        <f t="shared" si="87"/>
        <v>7017.9321916173685</v>
      </c>
      <c r="W536" s="13">
        <f t="shared" si="87"/>
        <v>3442.0488659956982</v>
      </c>
      <c r="X536" s="13">
        <f t="shared" si="87"/>
        <v>669.43277009982637</v>
      </c>
      <c r="Y536" s="13">
        <f t="shared" si="87"/>
        <v>1972.4545645822195</v>
      </c>
      <c r="Z536" s="13">
        <f t="shared" si="87"/>
        <v>0</v>
      </c>
      <c r="AA536" s="13">
        <f t="shared" si="87"/>
        <v>2019.6602288398449</v>
      </c>
      <c r="AB536" s="13"/>
      <c r="AC536" s="13">
        <f t="shared" ref="AC536:AN536" si="88">MEDIAN(AC81:AC494)</f>
        <v>55.242461920814094</v>
      </c>
      <c r="AD536" s="13">
        <f t="shared" si="88"/>
        <v>25296</v>
      </c>
      <c r="AE536" s="13">
        <f t="shared" si="88"/>
        <v>5258.5</v>
      </c>
      <c r="AF536" s="13">
        <f t="shared" si="88"/>
        <v>6401.5</v>
      </c>
      <c r="AG536" s="13">
        <f t="shared" si="88"/>
        <v>24013.5</v>
      </c>
      <c r="AH536" s="13">
        <f t="shared" si="88"/>
        <v>73.696826934814396</v>
      </c>
      <c r="AI536" s="13">
        <f t="shared" si="88"/>
        <v>70.104591369628906</v>
      </c>
      <c r="AJ536" s="13">
        <f t="shared" si="88"/>
        <v>1.6105923652648899</v>
      </c>
      <c r="AK536" s="13">
        <f t="shared" si="88"/>
        <v>72.369941711425696</v>
      </c>
      <c r="AL536" s="13">
        <f t="shared" si="88"/>
        <v>4.7834491729736301</v>
      </c>
      <c r="AM536" s="13">
        <f t="shared" si="88"/>
        <v>66.247482299804602</v>
      </c>
      <c r="AN536" s="13">
        <f t="shared" si="88"/>
        <v>195.63333333327</v>
      </c>
    </row>
    <row r="537" spans="1:40" x14ac:dyDescent="0.3">
      <c r="A537" s="10" t="s">
        <v>41</v>
      </c>
      <c r="B537" s="10"/>
      <c r="C537" s="25"/>
      <c r="S537" s="11">
        <f t="shared" ref="S537" si="89">S533-S535</f>
        <v>4395.131453181456</v>
      </c>
      <c r="T537" s="11">
        <f t="shared" ref="T537:AA537" si="90">T533-T535</f>
        <v>2585.5160397710792</v>
      </c>
      <c r="U537" s="11">
        <f t="shared" si="90"/>
        <v>5164.8984782066327</v>
      </c>
      <c r="V537" s="11">
        <f t="shared" si="90"/>
        <v>6828.5485321313427</v>
      </c>
      <c r="W537" s="11">
        <f t="shared" si="90"/>
        <v>3616.6317891864132</v>
      </c>
      <c r="X537" s="11">
        <f t="shared" si="90"/>
        <v>936.76806442937584</v>
      </c>
      <c r="Y537" s="11">
        <f t="shared" si="90"/>
        <v>1913.1069457871918</v>
      </c>
      <c r="Z537" s="11">
        <f t="shared" si="90"/>
        <v>63.805546592448309</v>
      </c>
      <c r="AA537" s="11">
        <f t="shared" si="90"/>
        <v>2110.7359139172686</v>
      </c>
      <c r="AB537" s="11"/>
      <c r="AC537" s="11">
        <f t="shared" ref="AC537:AN537" si="91">AC533-AC535</f>
        <v>100.24625596327189</v>
      </c>
      <c r="AD537" s="11">
        <f t="shared" si="91"/>
        <v>34950.948141591143</v>
      </c>
      <c r="AE537" s="11">
        <f t="shared" si="91"/>
        <v>22385.785475850971</v>
      </c>
      <c r="AF537" s="11">
        <f t="shared" si="91"/>
        <v>16693.366933528814</v>
      </c>
      <c r="AG537" s="11">
        <f t="shared" si="91"/>
        <v>40645.410787650566</v>
      </c>
      <c r="AH537" s="11">
        <f t="shared" si="91"/>
        <v>151.47023793919496</v>
      </c>
      <c r="AI537" s="11">
        <f t="shared" si="91"/>
        <v>94.896359889594009</v>
      </c>
      <c r="AJ537" s="11">
        <f t="shared" si="91"/>
        <v>24.731974609459449</v>
      </c>
      <c r="AK537" s="11">
        <f t="shared" si="91"/>
        <v>109.06357939600773</v>
      </c>
      <c r="AL537" s="11">
        <f t="shared" si="91"/>
        <v>38.895982060306878</v>
      </c>
      <c r="AM537" s="11">
        <f t="shared" si="91"/>
        <v>69.693719337093071</v>
      </c>
      <c r="AN537" s="11">
        <f t="shared" si="91"/>
        <v>157.83686333256847</v>
      </c>
    </row>
    <row r="538" spans="1:40" x14ac:dyDescent="0.3">
      <c r="A538" s="10" t="s">
        <v>42</v>
      </c>
      <c r="B538" s="10"/>
      <c r="C538" s="25"/>
      <c r="S538" s="11">
        <f t="shared" ref="S538" si="92">S533+S535</f>
        <v>4503.2375019951278</v>
      </c>
      <c r="T538" s="11">
        <f t="shared" ref="T538:AA538" si="93">T533+T535</f>
        <v>2699.3130916925297</v>
      </c>
      <c r="U538" s="11">
        <f t="shared" si="93"/>
        <v>5259.1211608694084</v>
      </c>
      <c r="V538" s="11">
        <f t="shared" si="93"/>
        <v>6976.9627251221318</v>
      </c>
      <c r="W538" s="11">
        <f t="shared" si="93"/>
        <v>3776.864694779501</v>
      </c>
      <c r="X538" s="11">
        <f t="shared" si="93"/>
        <v>1050.5086679054343</v>
      </c>
      <c r="Y538" s="11">
        <f t="shared" si="93"/>
        <v>2041.3933726592873</v>
      </c>
      <c r="Z538" s="11">
        <f t="shared" si="93"/>
        <v>113.05578484714928</v>
      </c>
      <c r="AA538" s="11">
        <f t="shared" si="93"/>
        <v>2280.0669385733672</v>
      </c>
      <c r="AB538" s="11"/>
      <c r="AC538" s="11">
        <f t="shared" ref="AC538:AN538" si="94">AC533+AC535</f>
        <v>141.05063349105896</v>
      </c>
      <c r="AD538" s="11">
        <f t="shared" si="94"/>
        <v>38213.288573384707</v>
      </c>
      <c r="AE538" s="11">
        <f t="shared" si="94"/>
        <v>27752.924669076565</v>
      </c>
      <c r="AF538" s="11">
        <f t="shared" si="94"/>
        <v>20098.497800770703</v>
      </c>
      <c r="AG538" s="11">
        <f t="shared" si="94"/>
        <v>45865.671337953296</v>
      </c>
      <c r="AH538" s="11">
        <f t="shared" si="94"/>
        <v>205.6152211387965</v>
      </c>
      <c r="AI538" s="11">
        <f t="shared" si="94"/>
        <v>111.40195361984482</v>
      </c>
      <c r="AJ538" s="11">
        <f t="shared" si="94"/>
        <v>41.488713649508561</v>
      </c>
      <c r="AK538" s="11">
        <f t="shared" si="94"/>
        <v>135.00076835489085</v>
      </c>
      <c r="AL538" s="11">
        <f t="shared" si="94"/>
        <v>65.090739205412049</v>
      </c>
      <c r="AM538" s="11">
        <f t="shared" si="94"/>
        <v>71.703017305495663</v>
      </c>
      <c r="AN538" s="11">
        <f t="shared" si="94"/>
        <v>165.30275012952555</v>
      </c>
    </row>
    <row r="539" spans="1:40" x14ac:dyDescent="0.3">
      <c r="A539" s="12" t="s">
        <v>43</v>
      </c>
      <c r="B539" s="12"/>
      <c r="C539" s="20"/>
      <c r="S539" s="14">
        <f>MIN(S81:S494)</f>
        <v>1545.862852584354</v>
      </c>
      <c r="T539" s="14">
        <f t="shared" ref="T539:AA539" si="95">MIN(T81:T494)</f>
        <v>0</v>
      </c>
      <c r="U539" s="14">
        <f t="shared" si="95"/>
        <v>108.7094700142579</v>
      </c>
      <c r="V539" s="14">
        <f t="shared" si="95"/>
        <v>292.86209857548511</v>
      </c>
      <c r="W539" s="14">
        <f t="shared" si="95"/>
        <v>750.36782090751296</v>
      </c>
      <c r="X539" s="14">
        <f t="shared" si="95"/>
        <v>5.0796725623955146</v>
      </c>
      <c r="Y539" s="14">
        <f t="shared" si="95"/>
        <v>160.4766346428847</v>
      </c>
      <c r="Z539" s="14">
        <f t="shared" si="95"/>
        <v>0</v>
      </c>
      <c r="AA539" s="14">
        <f t="shared" si="95"/>
        <v>0</v>
      </c>
      <c r="AB539" s="14"/>
      <c r="AC539" s="14">
        <f t="shared" ref="AC539:AN539" si="96">MIN(AC81:AC494)</f>
        <v>28.803930082304621</v>
      </c>
      <c r="AD539" s="14">
        <f t="shared" si="96"/>
        <v>17244</v>
      </c>
      <c r="AE539" s="14">
        <f t="shared" si="96"/>
        <v>1689</v>
      </c>
      <c r="AF539" s="14">
        <f t="shared" si="96"/>
        <v>370</v>
      </c>
      <c r="AG539" s="14">
        <f t="shared" si="96"/>
        <v>18705</v>
      </c>
      <c r="AH539" s="14">
        <f t="shared" si="96"/>
        <v>49.406059265136697</v>
      </c>
      <c r="AI539" s="14">
        <f t="shared" si="96"/>
        <v>35.1623725891113</v>
      </c>
      <c r="AJ539" s="14">
        <f t="shared" si="96"/>
        <v>0.88081902265548695</v>
      </c>
      <c r="AK539" s="14">
        <f t="shared" si="96"/>
        <v>38.878620147705</v>
      </c>
      <c r="AL539" s="14">
        <f t="shared" si="96"/>
        <v>2.9265542030334402</v>
      </c>
      <c r="AM539" s="14">
        <f t="shared" si="96"/>
        <v>31.586235046386701</v>
      </c>
      <c r="AN539" s="14">
        <f t="shared" si="96"/>
        <v>0</v>
      </c>
    </row>
    <row r="540" spans="1:40" x14ac:dyDescent="0.3">
      <c r="A540" s="12" t="s">
        <v>44</v>
      </c>
      <c r="B540" s="12"/>
      <c r="C540" s="20"/>
      <c r="S540" s="14">
        <f>MAX(S81:S494)</f>
        <v>7050.763474658117</v>
      </c>
      <c r="T540" s="14">
        <f t="shared" ref="T540:AA540" si="97">MAX(T81:T494)</f>
        <v>4882.3470815465598</v>
      </c>
      <c r="U540" s="14">
        <f t="shared" si="97"/>
        <v>6809.9847559608506</v>
      </c>
      <c r="V540" s="14">
        <f t="shared" si="97"/>
        <v>9430.612538174868</v>
      </c>
      <c r="W540" s="14">
        <f t="shared" si="97"/>
        <v>11367.09650021061</v>
      </c>
      <c r="X540" s="14">
        <f t="shared" si="97"/>
        <v>8349.2169886376614</v>
      </c>
      <c r="Y540" s="14">
        <f t="shared" si="97"/>
        <v>9207.0453720673795</v>
      </c>
      <c r="Z540" s="14">
        <f t="shared" si="97"/>
        <v>4784.3613453553498</v>
      </c>
      <c r="AA540" s="14">
        <f t="shared" si="97"/>
        <v>9895.3145846344996</v>
      </c>
      <c r="AB540" s="14"/>
      <c r="AC540" s="14">
        <f t="shared" ref="AC540:AN540" si="98">MAX(AC81:AC494)</f>
        <v>4608.6957222796491</v>
      </c>
      <c r="AD540" s="14">
        <f t="shared" si="98"/>
        <v>189407</v>
      </c>
      <c r="AE540" s="14">
        <f t="shared" si="98"/>
        <v>287076</v>
      </c>
      <c r="AF540" s="14">
        <f t="shared" si="98"/>
        <v>178923</v>
      </c>
      <c r="AG540" s="14">
        <f t="shared" si="98"/>
        <v>297560</v>
      </c>
      <c r="AH540" s="14">
        <f t="shared" si="98"/>
        <v>4673.44140625</v>
      </c>
      <c r="AI540" s="14">
        <f t="shared" si="98"/>
        <v>1757.30529785156</v>
      </c>
      <c r="AJ540" s="14">
        <f t="shared" si="98"/>
        <v>1689.33117675781</v>
      </c>
      <c r="AK540" s="14">
        <f t="shared" si="98"/>
        <v>2796.74560546875</v>
      </c>
      <c r="AL540" s="14">
        <f t="shared" si="98"/>
        <v>2728.771484375</v>
      </c>
      <c r="AM540" s="14">
        <f t="shared" si="98"/>
        <v>118.66346740722599</v>
      </c>
      <c r="AN540" s="14">
        <f t="shared" si="98"/>
        <v>690.79999666690003</v>
      </c>
    </row>
    <row r="541" spans="1:40" x14ac:dyDescent="0.3">
      <c r="A541" s="12" t="s">
        <v>79</v>
      </c>
      <c r="B541" s="12"/>
      <c r="C541" s="20"/>
      <c r="AH541"/>
    </row>
    <row r="542" spans="1:40" x14ac:dyDescent="0.3">
      <c r="A542" s="12" t="s">
        <v>45</v>
      </c>
      <c r="B542" s="12"/>
      <c r="S542" s="15">
        <f t="shared" ref="S542" si="99">COUNT(S11:S494)</f>
        <v>484</v>
      </c>
      <c r="T542" s="15">
        <f t="shared" ref="T542:AA542" si="100">COUNT(T11:T494)</f>
        <v>484</v>
      </c>
      <c r="U542" s="15">
        <f t="shared" si="100"/>
        <v>484</v>
      </c>
      <c r="V542" s="15">
        <f t="shared" si="100"/>
        <v>484</v>
      </c>
      <c r="W542" s="15">
        <f t="shared" si="100"/>
        <v>484</v>
      </c>
      <c r="X542" s="15">
        <f t="shared" si="100"/>
        <v>484</v>
      </c>
      <c r="Y542" s="15">
        <f t="shared" si="100"/>
        <v>484</v>
      </c>
      <c r="Z542" s="15">
        <f t="shared" si="100"/>
        <v>484</v>
      </c>
      <c r="AA542" s="15">
        <f t="shared" si="100"/>
        <v>484</v>
      </c>
      <c r="AB542" s="15"/>
      <c r="AC542" s="15">
        <f t="shared" ref="AC542:AN542" si="101">COUNT(AC11:AC494)</f>
        <v>484</v>
      </c>
      <c r="AD542" s="15">
        <f t="shared" si="101"/>
        <v>484</v>
      </c>
      <c r="AE542" s="15">
        <f t="shared" si="101"/>
        <v>484</v>
      </c>
      <c r="AF542" s="15">
        <f t="shared" si="101"/>
        <v>484</v>
      </c>
      <c r="AG542" s="15">
        <f t="shared" si="101"/>
        <v>484</v>
      </c>
      <c r="AH542" s="15">
        <f t="shared" si="101"/>
        <v>484</v>
      </c>
      <c r="AI542" s="15">
        <f t="shared" si="101"/>
        <v>484</v>
      </c>
      <c r="AJ542" s="15">
        <f t="shared" si="101"/>
        <v>484</v>
      </c>
      <c r="AK542" s="15">
        <f t="shared" si="101"/>
        <v>484</v>
      </c>
      <c r="AL542" s="15">
        <f t="shared" si="101"/>
        <v>484</v>
      </c>
      <c r="AM542" s="15">
        <f t="shared" si="101"/>
        <v>484</v>
      </c>
      <c r="AN542" s="15">
        <f t="shared" si="101"/>
        <v>484</v>
      </c>
    </row>
    <row r="543" spans="1:40" ht="28.8" x14ac:dyDescent="0.3">
      <c r="A543" s="16" t="s">
        <v>46</v>
      </c>
      <c r="B543" s="16"/>
      <c r="AH543"/>
    </row>
    <row r="544" spans="1:40" x14ac:dyDescent="0.3">
      <c r="A544" s="17" t="s">
        <v>47</v>
      </c>
      <c r="B544" s="17"/>
      <c r="AC544">
        <f>COUNT(AC11:AC64)</f>
        <v>54</v>
      </c>
      <c r="AH544"/>
    </row>
    <row r="545" spans="1:34" x14ac:dyDescent="0.3">
      <c r="A545" s="17" t="s">
        <v>48</v>
      </c>
      <c r="B545" s="17"/>
      <c r="AC545">
        <f>COUNT(AC81:AC494)</f>
        <v>414</v>
      </c>
      <c r="AH545"/>
    </row>
    <row r="546" spans="1:34" x14ac:dyDescent="0.3">
      <c r="A546" s="12" t="s">
        <v>49</v>
      </c>
      <c r="B546" s="12"/>
      <c r="AC546" s="30">
        <f>SUM(AC11:AC64)</f>
        <v>1702.6837193649553</v>
      </c>
      <c r="AH546"/>
    </row>
    <row r="547" spans="1:34" x14ac:dyDescent="0.3">
      <c r="A547" s="12" t="s">
        <v>50</v>
      </c>
      <c r="B547" s="12"/>
      <c r="AC547" s="30">
        <f>SUM(AC81:AC494)</f>
        <v>49948.456117046488</v>
      </c>
      <c r="AH547"/>
    </row>
    <row r="548" spans="1:34" x14ac:dyDescent="0.3">
      <c r="A548" s="12" t="s">
        <v>51</v>
      </c>
      <c r="B548" s="12"/>
      <c r="AC548" s="26">
        <f xml:space="preserve"> AC544 * AC545 + (AC544 * (AC544 + 1)) / 2 -AC546</f>
        <v>22138.316280635045</v>
      </c>
      <c r="AH548"/>
    </row>
    <row r="549" spans="1:34" x14ac:dyDescent="0.3">
      <c r="A549" s="12" t="s">
        <v>52</v>
      </c>
      <c r="B549" s="12"/>
      <c r="AC549" s="26">
        <f xml:space="preserve"> AC545 * AC544 + (AC545 * (AC545 + 1)) / 2 -AC547</f>
        <v>58312.543882953512</v>
      </c>
      <c r="AH549"/>
    </row>
    <row r="550" spans="1:34" x14ac:dyDescent="0.3">
      <c r="A550" s="12" t="s">
        <v>53</v>
      </c>
      <c r="B550" s="12"/>
      <c r="Y550" s="18"/>
      <c r="Z550" s="18"/>
      <c r="AA550" s="18"/>
      <c r="AB550" s="18"/>
      <c r="AC550" s="31">
        <f xml:space="preserve"> (AC548 - (AC544*AC545)/2) / SQRT(AC544*AC545*(AC544+AC545+1)/12)</f>
        <v>11.725469407477734</v>
      </c>
      <c r="AH550"/>
    </row>
    <row r="551" spans="1:34" x14ac:dyDescent="0.3">
      <c r="A551" s="12" t="s">
        <v>54</v>
      </c>
      <c r="B551" s="12"/>
      <c r="Y551" s="18"/>
      <c r="Z551" s="18"/>
      <c r="AA551" s="18"/>
      <c r="AB551" s="18"/>
      <c r="AC551" s="19">
        <f>2*(1-_xlfn.NORM.S.DIST(ABS(AC550),TRUE))</f>
        <v>0</v>
      </c>
      <c r="AH551"/>
    </row>
    <row r="552" spans="1:34" x14ac:dyDescent="0.3">
      <c r="AA552" s="20"/>
      <c r="AB552" s="20"/>
      <c r="AH552"/>
    </row>
    <row r="553" spans="1:34" x14ac:dyDescent="0.3">
      <c r="AA553" s="20"/>
      <c r="AB553" s="20"/>
      <c r="AH553"/>
    </row>
    <row r="554" spans="1:34" x14ac:dyDescent="0.3">
      <c r="AA554" s="20"/>
      <c r="AB554" s="20"/>
      <c r="AH554"/>
    </row>
    <row r="555" spans="1:34" x14ac:dyDescent="0.3">
      <c r="S555">
        <f t="shared" ref="S555:U555" si="102">COUNTIF(S11:S494, "&gt;10000")</f>
        <v>0</v>
      </c>
      <c r="T555">
        <f t="shared" si="102"/>
        <v>0</v>
      </c>
      <c r="U555">
        <f t="shared" si="102"/>
        <v>0</v>
      </c>
      <c r="V555">
        <f>COUNTIF(V11:V494, "&gt;10000")</f>
        <v>16</v>
      </c>
      <c r="W555">
        <f t="shared" ref="W555:AA555" si="103">COUNTIF(W11:W494, "&gt;10000")</f>
        <v>1</v>
      </c>
      <c r="X555">
        <f t="shared" si="103"/>
        <v>0</v>
      </c>
      <c r="Y555">
        <f t="shared" si="103"/>
        <v>0</v>
      </c>
      <c r="Z555">
        <f t="shared" si="103"/>
        <v>0</v>
      </c>
      <c r="AA555">
        <f t="shared" si="103"/>
        <v>69</v>
      </c>
      <c r="AH555"/>
    </row>
    <row r="556" spans="1:34" x14ac:dyDescent="0.3">
      <c r="AA556" s="20"/>
      <c r="AB556" s="20"/>
      <c r="AH556"/>
    </row>
  </sheetData>
  <autoFilter ref="A10:AS494" xr:uid="{5DE166D1-7EF2-4EDA-B000-DBEDC7B9BEEC}">
    <sortState ref="A11:AS494">
      <sortCondition ref="A10:A494"/>
    </sortState>
  </autoFilter>
  <mergeCells count="7">
    <mergeCell ref="AQ9:AS9"/>
    <mergeCell ref="O9:R9"/>
    <mergeCell ref="AN9:AP9"/>
    <mergeCell ref="S9:AA9"/>
    <mergeCell ref="A9:N9"/>
    <mergeCell ref="AH9:AM9"/>
    <mergeCell ref="AB9:AG9"/>
  </mergeCells>
  <pageMargins left="0.7" right="0.7" top="0.75" bottom="0.75" header="0.3" footer="0.3"/>
  <pageSetup paperSize="9" orientation="portrait" verticalDpi="0" r:id="rId1"/>
  <legacyDrawing r:id="rId2"/>
  <extLst>
    <ext xmlns:x15="http://schemas.microsoft.com/office/spreadsheetml/2010/11/main" uri="{F7C9EE02-42E1-4005-9D12-6889AFFD525C}">
      <x15:webExtensions xmlns:xm="http://schemas.microsoft.com/office/excel/2006/main">
        <x15:webExtension appRef="{0D7F1DFE-AD33-4C48-9E85-F499925CF2DB}">
          <xm:f>#REF!</xm:f>
        </x15:webExtension>
      </x15:webExtens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709D-0E4E-4667-A94C-033DB6F5950A}">
  <dimension ref="B2:X487"/>
  <sheetViews>
    <sheetView tabSelected="1" zoomScale="70" zoomScaleNormal="70" workbookViewId="0"/>
  </sheetViews>
  <sheetFormatPr baseColWidth="10" defaultRowHeight="14.4" x14ac:dyDescent="0.3"/>
  <cols>
    <col min="1" max="5" width="11.5546875" style="43"/>
    <col min="6" max="8" width="11.5546875" style="43" customWidth="1"/>
    <col min="9" max="9" width="11.5546875" style="43"/>
    <col min="10" max="22" width="11.5546875" style="43" customWidth="1"/>
    <col min="23" max="24" width="12" style="43" customWidth="1"/>
    <col min="25" max="16384" width="11.5546875" style="43"/>
  </cols>
  <sheetData>
    <row r="2" spans="2:24" ht="15" thickBot="1" x14ac:dyDescent="0.35">
      <c r="B2" s="44" t="s">
        <v>4</v>
      </c>
      <c r="I2" s="44" t="s">
        <v>130</v>
      </c>
    </row>
    <row r="3" spans="2:24" ht="15" thickBot="1" x14ac:dyDescent="0.35">
      <c r="B3" s="56" t="s">
        <v>62</v>
      </c>
      <c r="C3" s="57" t="s">
        <v>18</v>
      </c>
      <c r="D3" s="57" t="s">
        <v>17</v>
      </c>
      <c r="E3" s="57" t="s">
        <v>19</v>
      </c>
      <c r="F3" s="57" t="s">
        <v>67</v>
      </c>
      <c r="G3" s="58" t="s">
        <v>131</v>
      </c>
      <c r="H3" s="45"/>
      <c r="I3" s="56" t="s">
        <v>80</v>
      </c>
      <c r="J3" s="86" t="s">
        <v>62</v>
      </c>
      <c r="K3" s="86"/>
      <c r="L3" s="86" t="s">
        <v>18</v>
      </c>
      <c r="M3" s="86"/>
      <c r="N3" s="86" t="s">
        <v>17</v>
      </c>
      <c r="O3" s="86"/>
      <c r="P3" s="86" t="s">
        <v>19</v>
      </c>
      <c r="Q3" s="86"/>
      <c r="R3" s="86" t="s">
        <v>67</v>
      </c>
      <c r="S3" s="86"/>
      <c r="T3" s="86" t="s">
        <v>131</v>
      </c>
      <c r="U3" s="87"/>
      <c r="V3" s="46"/>
      <c r="W3" s="46"/>
      <c r="X3" s="46"/>
    </row>
    <row r="4" spans="2:24" x14ac:dyDescent="0.3">
      <c r="B4" s="53">
        <v>8146.7978652458896</v>
      </c>
      <c r="C4" s="54">
        <v>3717.092418634938</v>
      </c>
      <c r="D4" s="54">
        <v>3035.7048636042109</v>
      </c>
      <c r="E4" s="54">
        <v>4075.7725384108571</v>
      </c>
      <c r="F4" s="54">
        <v>12128.287778072499</v>
      </c>
      <c r="G4" s="55">
        <v>1809.93252341932</v>
      </c>
      <c r="I4" s="53">
        <v>0</v>
      </c>
      <c r="J4" s="54">
        <f>-K4</f>
        <v>0</v>
      </c>
      <c r="K4" s="54">
        <f t="shared" ref="K4:K35" si="0">SUMPRODUCT(_xlfn.NORM.DIST(B$4:B$487, I4, 5, FALSE))</f>
        <v>0</v>
      </c>
      <c r="L4" s="54">
        <f>-M4</f>
        <v>-1.6714896064088529E-5</v>
      </c>
      <c r="M4" s="54">
        <f>SUMPRODUCT(_xlfn.NORM.DIST(C$4:C$487, I4, 500, FALSE))</f>
        <v>1.6714896064088529E-5</v>
      </c>
      <c r="N4" s="54">
        <f>-O4</f>
        <v>-1.1170383851240115</v>
      </c>
      <c r="O4" s="54">
        <f t="shared" ref="O4:O35" si="1">SUMPRODUCT(_xlfn.NORM.DIST(D$4:D$487, I4, 5, FALSE))</f>
        <v>1.1170383851240115</v>
      </c>
      <c r="P4" s="54">
        <f>-Q4</f>
        <v>-1.7958811810109609E-104</v>
      </c>
      <c r="Q4" s="54">
        <f t="shared" ref="Q4:Q35" si="2">SUMPRODUCT(_xlfn.NORM.DIST(E$4:E$487, I4, 5, FALSE))</f>
        <v>1.7958811810109609E-104</v>
      </c>
      <c r="R4" s="54">
        <f>-S4</f>
        <v>-0.74123570693766949</v>
      </c>
      <c r="S4" s="54">
        <f t="shared" ref="S4:S35" si="3">SUMPRODUCT(_xlfn.NORM.DIST(F$4:F$487, I4, 5, FALSE))</f>
        <v>0.74123570693766949</v>
      </c>
      <c r="T4" s="54">
        <f>-U4</f>
        <v>-31.83559397603447</v>
      </c>
      <c r="U4" s="55">
        <f t="shared" ref="U4:U35" si="4">SUMPRODUCT(_xlfn.NORM.DIST(G$4:G$487, I4, 5, FALSE))</f>
        <v>31.83559397603447</v>
      </c>
    </row>
    <row r="5" spans="2:24" x14ac:dyDescent="0.3">
      <c r="B5" s="48">
        <v>8677.1296693144359</v>
      </c>
      <c r="C5" s="47">
        <v>2941.633728120903</v>
      </c>
      <c r="D5" s="47">
        <v>2865.5479190283108</v>
      </c>
      <c r="E5" s="47">
        <v>3881.6431301297189</v>
      </c>
      <c r="F5" s="47">
        <v>12897.734170583601</v>
      </c>
      <c r="G5" s="49">
        <v>2572.5021138381398</v>
      </c>
      <c r="I5" s="48">
        <v>100</v>
      </c>
      <c r="J5" s="47">
        <f t="shared" ref="J5:J66" si="5">-K5</f>
        <v>0</v>
      </c>
      <c r="K5" s="47">
        <f t="shared" si="0"/>
        <v>0</v>
      </c>
      <c r="L5" s="47">
        <f t="shared" ref="L5:L66" si="6">-M5</f>
        <v>0</v>
      </c>
      <c r="M5" s="47">
        <f t="shared" ref="M5:M36" si="7">SUMPRODUCT(_xlfn.NORM.DIST(C$4:C$487, I5, 5, FALSE))</f>
        <v>0</v>
      </c>
      <c r="N5" s="47">
        <f t="shared" ref="N5:N66" si="8">-O5</f>
        <v>-1.9347208283217603E-16</v>
      </c>
      <c r="O5" s="47">
        <f t="shared" si="1"/>
        <v>1.9347208283217603E-16</v>
      </c>
      <c r="P5" s="47">
        <f t="shared" ref="P5:P66" si="9">-Q5</f>
        <v>-1.7501410448839003E-2</v>
      </c>
      <c r="Q5" s="47">
        <f t="shared" si="2"/>
        <v>1.7501410448839003E-2</v>
      </c>
      <c r="R5" s="47">
        <f t="shared" ref="R5:R66" si="10">-S5</f>
        <v>-0.15302769839005742</v>
      </c>
      <c r="S5" s="47">
        <f t="shared" si="3"/>
        <v>0.15302769839005742</v>
      </c>
      <c r="T5" s="47">
        <f t="shared" ref="T5:T66" si="11">-U5</f>
        <v>-4.4057167930034657E-86</v>
      </c>
      <c r="U5" s="49">
        <f t="shared" si="4"/>
        <v>4.4057167930034657E-86</v>
      </c>
    </row>
    <row r="6" spans="2:24" x14ac:dyDescent="0.3">
      <c r="B6" s="48">
        <v>8678.3266741392636</v>
      </c>
      <c r="C6" s="47">
        <v>2926.9932058010099</v>
      </c>
      <c r="D6" s="47">
        <v>2851.3465393289589</v>
      </c>
      <c r="E6" s="47">
        <v>3866.904394262292</v>
      </c>
      <c r="F6" s="47">
        <v>12913.5068833981</v>
      </c>
      <c r="G6" s="49">
        <v>2588.90110510059</v>
      </c>
      <c r="I6" s="48">
        <v>200</v>
      </c>
      <c r="J6" s="47">
        <f t="shared" si="5"/>
        <v>-1.0007038326204972E-76</v>
      </c>
      <c r="K6" s="47">
        <f t="shared" si="0"/>
        <v>1.0007038326204972E-76</v>
      </c>
      <c r="L6" s="47">
        <f t="shared" si="6"/>
        <v>0</v>
      </c>
      <c r="M6" s="47">
        <f t="shared" si="7"/>
        <v>0</v>
      </c>
      <c r="N6" s="47">
        <f t="shared" si="8"/>
        <v>-1.9934655943724599E-9</v>
      </c>
      <c r="O6" s="47">
        <f t="shared" si="1"/>
        <v>1.9934655943724599E-9</v>
      </c>
      <c r="P6" s="47">
        <f t="shared" si="9"/>
        <v>-3.2664479293619703E-74</v>
      </c>
      <c r="Q6" s="47">
        <f t="shared" si="2"/>
        <v>3.2664479293619703E-74</v>
      </c>
      <c r="R6" s="47">
        <f t="shared" si="10"/>
        <v>-0.11564776209258183</v>
      </c>
      <c r="S6" s="47">
        <f t="shared" si="3"/>
        <v>0.11564776209258183</v>
      </c>
      <c r="T6" s="47">
        <f t="shared" si="11"/>
        <v>-2.0866380696172762E-29</v>
      </c>
      <c r="U6" s="49">
        <f t="shared" si="4"/>
        <v>2.0866380696172762E-29</v>
      </c>
    </row>
    <row r="7" spans="2:24" x14ac:dyDescent="0.3">
      <c r="B7" s="48">
        <v>8603.7562927152921</v>
      </c>
      <c r="C7" s="47">
        <v>3006.0734333457158</v>
      </c>
      <c r="D7" s="47">
        <v>2835.6138702926751</v>
      </c>
      <c r="E7" s="47">
        <v>3854.466613296117</v>
      </c>
      <c r="F7" s="47">
        <v>12837.7795608816</v>
      </c>
      <c r="G7" s="49">
        <v>2515.3986094357501</v>
      </c>
      <c r="I7" s="48">
        <v>300</v>
      </c>
      <c r="J7" s="47">
        <f t="shared" si="5"/>
        <v>-2.8800308486505444E-2</v>
      </c>
      <c r="K7" s="47">
        <f t="shared" si="0"/>
        <v>2.8800308486505444E-2</v>
      </c>
      <c r="L7" s="47">
        <f t="shared" si="6"/>
        <v>0</v>
      </c>
      <c r="M7" s="47">
        <f t="shared" si="7"/>
        <v>0</v>
      </c>
      <c r="N7" s="47">
        <f t="shared" si="8"/>
        <v>-3.3806248544732141E-25</v>
      </c>
      <c r="O7" s="47">
        <f t="shared" si="1"/>
        <v>3.3806248544732141E-25</v>
      </c>
      <c r="P7" s="47">
        <f t="shared" si="9"/>
        <v>-3.8908633884093538E-112</v>
      </c>
      <c r="Q7" s="47">
        <f t="shared" si="2"/>
        <v>3.8908633884093538E-112</v>
      </c>
      <c r="R7" s="47">
        <f t="shared" si="10"/>
        <v>-8.2925267702863556E-2</v>
      </c>
      <c r="S7" s="47">
        <f t="shared" si="3"/>
        <v>8.2925267702863556E-2</v>
      </c>
      <c r="T7" s="47">
        <f t="shared" si="11"/>
        <v>-7.5444369274010811E-2</v>
      </c>
      <c r="U7" s="49">
        <f t="shared" si="4"/>
        <v>7.5444369274010811E-2</v>
      </c>
    </row>
    <row r="8" spans="2:24" x14ac:dyDescent="0.3">
      <c r="B8" s="48">
        <v>8194.0309389351951</v>
      </c>
      <c r="C8" s="47">
        <v>3357.4073194126609</v>
      </c>
      <c r="D8" s="47">
        <v>2678.4100748550518</v>
      </c>
      <c r="E8" s="47">
        <v>3704.2856464003471</v>
      </c>
      <c r="F8" s="47">
        <v>12526.955283748899</v>
      </c>
      <c r="G8" s="49">
        <v>2217.9001029144601</v>
      </c>
      <c r="I8" s="48">
        <v>400</v>
      </c>
      <c r="J8" s="47">
        <f t="shared" si="5"/>
        <v>-1.5874350122452491E-101</v>
      </c>
      <c r="K8" s="47">
        <f t="shared" si="0"/>
        <v>1.5874350122452491E-101</v>
      </c>
      <c r="L8" s="47">
        <f t="shared" si="6"/>
        <v>0</v>
      </c>
      <c r="M8" s="47">
        <f t="shared" si="7"/>
        <v>0</v>
      </c>
      <c r="N8" s="47">
        <f t="shared" si="8"/>
        <v>-3.1376636867599957E-42</v>
      </c>
      <c r="O8" s="47">
        <f t="shared" si="1"/>
        <v>3.1376636867599957E-42</v>
      </c>
      <c r="P8" s="47">
        <f t="shared" si="9"/>
        <v>-3.1778390586401969E-3</v>
      </c>
      <c r="Q8" s="47">
        <f t="shared" si="2"/>
        <v>3.1778390586401969E-3</v>
      </c>
      <c r="R8" s="47">
        <f t="shared" si="10"/>
        <v>-0.13757482541616234</v>
      </c>
      <c r="S8" s="47">
        <f t="shared" si="3"/>
        <v>0.13757482541616234</v>
      </c>
      <c r="T8" s="47">
        <f t="shared" si="11"/>
        <v>-8.4191345019729436E-39</v>
      </c>
      <c r="U8" s="49">
        <f t="shared" si="4"/>
        <v>8.4191345019729436E-39</v>
      </c>
    </row>
    <row r="9" spans="2:24" x14ac:dyDescent="0.3">
      <c r="B9" s="48">
        <v>8280.4878443906946</v>
      </c>
      <c r="C9" s="47">
        <v>3474.202709457029</v>
      </c>
      <c r="D9" s="47">
        <v>2937.0637238240738</v>
      </c>
      <c r="E9" s="47">
        <v>3963.884141188596</v>
      </c>
      <c r="F9" s="47">
        <v>12373.411887848901</v>
      </c>
      <c r="G9" s="49">
        <v>2055.01436761266</v>
      </c>
      <c r="I9" s="48">
        <v>500</v>
      </c>
      <c r="J9" s="47">
        <f t="shared" si="5"/>
        <v>-3.3186391059293176E-40</v>
      </c>
      <c r="K9" s="47">
        <f t="shared" si="0"/>
        <v>3.3186391059293176E-40</v>
      </c>
      <c r="L9" s="47">
        <f t="shared" si="6"/>
        <v>0</v>
      </c>
      <c r="M9" s="47">
        <f t="shared" si="7"/>
        <v>0</v>
      </c>
      <c r="N9" s="47">
        <f t="shared" si="8"/>
        <v>-2.3383290023310787E-10</v>
      </c>
      <c r="O9" s="47">
        <f t="shared" si="1"/>
        <v>2.3383290023310787E-10</v>
      </c>
      <c r="P9" s="47">
        <f t="shared" si="9"/>
        <v>-4.9707858493736821E-68</v>
      </c>
      <c r="Q9" s="47">
        <f t="shared" si="2"/>
        <v>4.9707858493736821E-68</v>
      </c>
      <c r="R9" s="47">
        <f t="shared" si="10"/>
        <v>-0.36696009523463091</v>
      </c>
      <c r="S9" s="47">
        <f t="shared" si="3"/>
        <v>0.36696009523463091</v>
      </c>
      <c r="T9" s="47">
        <f t="shared" si="11"/>
        <v>-5.4227220385777558E-55</v>
      </c>
      <c r="U9" s="49">
        <f t="shared" si="4"/>
        <v>5.4227220385777558E-55</v>
      </c>
    </row>
    <row r="10" spans="2:24" x14ac:dyDescent="0.3">
      <c r="B10" s="48">
        <v>8271.7570009476949</v>
      </c>
      <c r="C10" s="47">
        <v>3472.3903396299329</v>
      </c>
      <c r="D10" s="47">
        <v>2923.6785385408598</v>
      </c>
      <c r="E10" s="47">
        <v>3950.5660728819362</v>
      </c>
      <c r="F10" s="47">
        <v>12376.8306408593</v>
      </c>
      <c r="G10" s="49">
        <v>2059.1107097713698</v>
      </c>
      <c r="I10" s="48">
        <v>600</v>
      </c>
      <c r="J10" s="47">
        <f t="shared" si="5"/>
        <v>-1.3771468812557423E-11</v>
      </c>
      <c r="K10" s="47">
        <f t="shared" si="0"/>
        <v>1.3771468812557423E-11</v>
      </c>
      <c r="L10" s="47">
        <f t="shared" si="6"/>
        <v>0</v>
      </c>
      <c r="M10" s="47">
        <f t="shared" si="7"/>
        <v>0</v>
      </c>
      <c r="N10" s="47">
        <f t="shared" si="8"/>
        <v>-7.9787783763352632E-2</v>
      </c>
      <c r="O10" s="47">
        <f t="shared" si="1"/>
        <v>7.9787783763352632E-2</v>
      </c>
      <c r="P10" s="47">
        <f t="shared" si="9"/>
        <v>-3.9452907334841868E-253</v>
      </c>
      <c r="Q10" s="47">
        <f t="shared" si="2"/>
        <v>3.9452907334841868E-253</v>
      </c>
      <c r="R10" s="47">
        <f t="shared" si="10"/>
        <v>-7.1061656222127147E-3</v>
      </c>
      <c r="S10" s="47">
        <f t="shared" si="3"/>
        <v>7.1061656222127147E-3</v>
      </c>
      <c r="T10" s="47">
        <f t="shared" si="11"/>
        <v>-6.9166694585147445E-2</v>
      </c>
      <c r="U10" s="49">
        <f t="shared" si="4"/>
        <v>6.9166694585147445E-2</v>
      </c>
    </row>
    <row r="11" spans="2:24" x14ac:dyDescent="0.3">
      <c r="B11" s="48">
        <v>8200.3557102052091</v>
      </c>
      <c r="C11" s="47">
        <v>3671.1570392083022</v>
      </c>
      <c r="D11" s="47">
        <v>3052.9451707092958</v>
      </c>
      <c r="E11" s="47">
        <v>4088.7185453629818</v>
      </c>
      <c r="F11" s="47">
        <v>12170.733347027201</v>
      </c>
      <c r="G11" s="49">
        <v>1850.34441172328</v>
      </c>
      <c r="I11" s="48">
        <v>700</v>
      </c>
      <c r="J11" s="47">
        <f t="shared" si="5"/>
        <v>-3.8981345982660907E-13</v>
      </c>
      <c r="K11" s="47">
        <f t="shared" si="0"/>
        <v>3.8981345982660907E-13</v>
      </c>
      <c r="L11" s="47">
        <f t="shared" si="6"/>
        <v>0</v>
      </c>
      <c r="M11" s="47">
        <f t="shared" si="7"/>
        <v>0</v>
      </c>
      <c r="N11" s="47">
        <f t="shared" si="8"/>
        <v>-4.5330563152371491E-5</v>
      </c>
      <c r="O11" s="47">
        <f t="shared" si="1"/>
        <v>4.5330563152371491E-5</v>
      </c>
      <c r="P11" s="47">
        <f t="shared" si="9"/>
        <v>-1.6758550711668206E-44</v>
      </c>
      <c r="Q11" s="47">
        <f t="shared" si="2"/>
        <v>1.6758550711668206E-44</v>
      </c>
      <c r="R11" s="47">
        <f t="shared" si="10"/>
        <v>-5.3702420279377918E-5</v>
      </c>
      <c r="S11" s="47">
        <f t="shared" si="3"/>
        <v>5.3702420279377918E-5</v>
      </c>
      <c r="T11" s="47">
        <f t="shared" si="11"/>
        <v>-5.9413952499286736E-4</v>
      </c>
      <c r="U11" s="49">
        <f t="shared" si="4"/>
        <v>5.9413952499286736E-4</v>
      </c>
    </row>
    <row r="12" spans="2:24" x14ac:dyDescent="0.3">
      <c r="B12" s="48">
        <v>7481.2788004445047</v>
      </c>
      <c r="C12" s="47">
        <v>4000.340234341536</v>
      </c>
      <c r="D12" s="47">
        <v>2810.6975787068541</v>
      </c>
      <c r="E12" s="47">
        <v>3893.864708074997</v>
      </c>
      <c r="F12" s="47">
        <v>11618.747036963399</v>
      </c>
      <c r="G12" s="49">
        <v>1316.44138521317</v>
      </c>
      <c r="I12" s="48">
        <v>800</v>
      </c>
      <c r="J12" s="47">
        <f t="shared" si="5"/>
        <v>-2.114804144771361E-9</v>
      </c>
      <c r="K12" s="47">
        <f t="shared" si="0"/>
        <v>2.114804144771361E-9</v>
      </c>
      <c r="L12" s="47">
        <f t="shared" si="6"/>
        <v>0</v>
      </c>
      <c r="M12" s="47">
        <f t="shared" si="7"/>
        <v>0</v>
      </c>
      <c r="N12" s="47">
        <f t="shared" si="8"/>
        <v>-1.8633160768227568E-2</v>
      </c>
      <c r="O12" s="47">
        <f t="shared" si="1"/>
        <v>1.8633160768227568E-2</v>
      </c>
      <c r="P12" s="47">
        <f t="shared" si="9"/>
        <v>-1.3633304728373597E-9</v>
      </c>
      <c r="Q12" s="47">
        <f t="shared" si="2"/>
        <v>1.3633304728373597E-9</v>
      </c>
      <c r="R12" s="47">
        <f t="shared" si="10"/>
        <v>-2.4480851544393136E-4</v>
      </c>
      <c r="S12" s="47">
        <f t="shared" si="3"/>
        <v>2.4480851544393136E-4</v>
      </c>
      <c r="T12" s="47">
        <f t="shared" si="11"/>
        <v>-6.3606060799045272E-4</v>
      </c>
      <c r="U12" s="49">
        <f t="shared" si="4"/>
        <v>6.3606060799045272E-4</v>
      </c>
    </row>
    <row r="13" spans="2:24" x14ac:dyDescent="0.3">
      <c r="B13" s="48">
        <v>7632.5633501775092</v>
      </c>
      <c r="C13" s="47">
        <v>4120.1687356045668</v>
      </c>
      <c r="D13" s="47">
        <v>2928.016817019547</v>
      </c>
      <c r="E13" s="47">
        <v>4001.4109637088491</v>
      </c>
      <c r="F13" s="47">
        <v>11663.6852079976</v>
      </c>
      <c r="G13" s="49">
        <v>1358.34778316443</v>
      </c>
      <c r="I13" s="48">
        <v>900</v>
      </c>
      <c r="J13" s="47">
        <f t="shared" si="5"/>
        <v>-1.4434704907161466E-147</v>
      </c>
      <c r="K13" s="47">
        <f t="shared" si="0"/>
        <v>1.4434704907161466E-147</v>
      </c>
      <c r="L13" s="47">
        <f t="shared" si="6"/>
        <v>0</v>
      </c>
      <c r="M13" s="47">
        <f t="shared" si="7"/>
        <v>0</v>
      </c>
      <c r="N13" s="47">
        <f t="shared" si="8"/>
        <v>-0.10441723939904647</v>
      </c>
      <c r="O13" s="47">
        <f t="shared" si="1"/>
        <v>0.10441723939904647</v>
      </c>
      <c r="P13" s="47">
        <f t="shared" si="9"/>
        <v>-3.8106557323563578E-2</v>
      </c>
      <c r="Q13" s="47">
        <f t="shared" si="2"/>
        <v>3.8106557323563578E-2</v>
      </c>
      <c r="R13" s="47">
        <f t="shared" si="10"/>
        <v>-7.9419447181450317E-2</v>
      </c>
      <c r="S13" s="47">
        <f t="shared" si="3"/>
        <v>7.9419447181450317E-2</v>
      </c>
      <c r="T13" s="47">
        <f t="shared" si="11"/>
        <v>-1.6028818217149646E-6</v>
      </c>
      <c r="U13" s="49">
        <f t="shared" si="4"/>
        <v>1.6028818217149646E-6</v>
      </c>
    </row>
    <row r="14" spans="2:24" x14ac:dyDescent="0.3">
      <c r="B14" s="48">
        <v>7697.3752952039849</v>
      </c>
      <c r="C14" s="47">
        <v>4359.8801910094353</v>
      </c>
      <c r="D14" s="47">
        <v>3151.7104208641172</v>
      </c>
      <c r="E14" s="47">
        <v>4251.2467613520048</v>
      </c>
      <c r="F14" s="47">
        <v>11476.6233699356</v>
      </c>
      <c r="G14" s="49">
        <v>1165.07924962621</v>
      </c>
      <c r="I14" s="48">
        <v>1000</v>
      </c>
      <c r="J14" s="47">
        <f t="shared" si="5"/>
        <v>0</v>
      </c>
      <c r="K14" s="47">
        <f t="shared" si="0"/>
        <v>0</v>
      </c>
      <c r="L14" s="47">
        <f t="shared" si="6"/>
        <v>0</v>
      </c>
      <c r="M14" s="47">
        <f t="shared" si="7"/>
        <v>0</v>
      </c>
      <c r="N14" s="47">
        <f t="shared" si="8"/>
        <v>-6.5142056110433888E-4</v>
      </c>
      <c r="O14" s="47">
        <f t="shared" si="1"/>
        <v>6.5142056110433888E-4</v>
      </c>
      <c r="P14" s="47">
        <f t="shared" si="9"/>
        <v>-8.3469448897409337E-36</v>
      </c>
      <c r="Q14" s="47">
        <f t="shared" si="2"/>
        <v>8.3469448897409337E-36</v>
      </c>
      <c r="R14" s="47">
        <f t="shared" si="10"/>
        <v>-6.2874747400038442E-2</v>
      </c>
      <c r="S14" s="47">
        <f t="shared" si="3"/>
        <v>6.2874747400038442E-2</v>
      </c>
      <c r="T14" s="47">
        <f t="shared" si="11"/>
        <v>-8.1314286927099036E-4</v>
      </c>
      <c r="U14" s="49">
        <f t="shared" si="4"/>
        <v>8.1314286927099036E-4</v>
      </c>
    </row>
    <row r="15" spans="2:24" x14ac:dyDescent="0.3">
      <c r="B15" s="48">
        <v>7728.1342745989214</v>
      </c>
      <c r="C15" s="47">
        <v>4330.5029803257848</v>
      </c>
      <c r="D15" s="47">
        <v>3158.8048629978698</v>
      </c>
      <c r="E15" s="47">
        <v>4235.601233005038</v>
      </c>
      <c r="F15" s="47">
        <v>11524.7289199195</v>
      </c>
      <c r="G15" s="49">
        <v>1212.7985131017001</v>
      </c>
      <c r="I15" s="48">
        <v>1100</v>
      </c>
      <c r="J15" s="47">
        <f t="shared" si="5"/>
        <v>-1.7049964603239583E-80</v>
      </c>
      <c r="K15" s="47">
        <f t="shared" si="0"/>
        <v>1.7049964603239583E-80</v>
      </c>
      <c r="L15" s="47">
        <f t="shared" si="6"/>
        <v>0</v>
      </c>
      <c r="M15" s="47">
        <f t="shared" si="7"/>
        <v>0</v>
      </c>
      <c r="N15" s="47">
        <f t="shared" si="8"/>
        <v>-4.3843134772232381E-2</v>
      </c>
      <c r="O15" s="47">
        <f t="shared" si="1"/>
        <v>4.3843134772232381E-2</v>
      </c>
      <c r="P15" s="47">
        <f t="shared" si="9"/>
        <v>-7.8705555061023579E-8</v>
      </c>
      <c r="Q15" s="47">
        <f t="shared" si="2"/>
        <v>7.8705555061023579E-8</v>
      </c>
      <c r="R15" s="47">
        <f t="shared" si="10"/>
        <v>-1.4784822113858475E-36</v>
      </c>
      <c r="S15" s="47">
        <f t="shared" si="3"/>
        <v>1.4784822113858475E-36</v>
      </c>
      <c r="T15" s="47">
        <f t="shared" si="11"/>
        <v>-1.3017147897640741E-38</v>
      </c>
      <c r="U15" s="49">
        <f t="shared" si="4"/>
        <v>1.3017147897640741E-38</v>
      </c>
    </row>
    <row r="16" spans="2:24" x14ac:dyDescent="0.3">
      <c r="B16" s="48">
        <v>8133.0363527593636</v>
      </c>
      <c r="C16" s="47">
        <v>3983.3772744706312</v>
      </c>
      <c r="D16" s="47">
        <v>3293.311440646321</v>
      </c>
      <c r="E16" s="47">
        <v>4353.0698536023592</v>
      </c>
      <c r="F16" s="47">
        <v>11848.381892678301</v>
      </c>
      <c r="G16" s="49">
        <v>1520.64055173522</v>
      </c>
      <c r="I16" s="48">
        <v>1200</v>
      </c>
      <c r="J16" s="47">
        <f t="shared" si="5"/>
        <v>-5.0034563786216853E-2</v>
      </c>
      <c r="K16" s="47">
        <f t="shared" si="0"/>
        <v>5.0034563786216853E-2</v>
      </c>
      <c r="L16" s="47">
        <f t="shared" si="6"/>
        <v>0</v>
      </c>
      <c r="M16" s="47">
        <f t="shared" si="7"/>
        <v>0</v>
      </c>
      <c r="N16" s="47">
        <f t="shared" si="8"/>
        <v>-0.10026727446769985</v>
      </c>
      <c r="O16" s="47">
        <f t="shared" si="1"/>
        <v>0.10026727446769985</v>
      </c>
      <c r="P16" s="47">
        <f t="shared" si="9"/>
        <v>-8.3344244853343387E-3</v>
      </c>
      <c r="Q16" s="47">
        <f t="shared" si="2"/>
        <v>8.3344244853343387E-3</v>
      </c>
      <c r="R16" s="47">
        <f t="shared" si="10"/>
        <v>-1.4508335787201923E-13</v>
      </c>
      <c r="S16" s="47">
        <f t="shared" si="3"/>
        <v>1.4508335787201923E-13</v>
      </c>
      <c r="T16" s="47">
        <f t="shared" si="11"/>
        <v>-5.8926955326098658E-2</v>
      </c>
      <c r="U16" s="49">
        <f t="shared" si="4"/>
        <v>5.8926955326098658E-2</v>
      </c>
    </row>
    <row r="17" spans="2:21" x14ac:dyDescent="0.3">
      <c r="B17" s="48">
        <v>8653.5143500947997</v>
      </c>
      <c r="C17" s="47">
        <v>3522.9730050764429</v>
      </c>
      <c r="D17" s="47">
        <v>3424.0888887036958</v>
      </c>
      <c r="E17" s="47">
        <v>4449.7989417475419</v>
      </c>
      <c r="F17" s="47">
        <v>12311.2759719078</v>
      </c>
      <c r="G17" s="49">
        <v>1956.63664027291</v>
      </c>
      <c r="I17" s="48">
        <v>1300</v>
      </c>
      <c r="J17" s="47">
        <f t="shared" si="5"/>
        <v>-4.1941444775383708E-10</v>
      </c>
      <c r="K17" s="47">
        <f t="shared" si="0"/>
        <v>4.1941444775383708E-10</v>
      </c>
      <c r="L17" s="47">
        <f t="shared" si="6"/>
        <v>0</v>
      </c>
      <c r="M17" s="47">
        <f t="shared" si="7"/>
        <v>0</v>
      </c>
      <c r="N17" s="47">
        <f t="shared" si="8"/>
        <v>-0.11186426134519752</v>
      </c>
      <c r="O17" s="47">
        <f t="shared" si="1"/>
        <v>0.11186426134519752</v>
      </c>
      <c r="P17" s="47">
        <f t="shared" si="9"/>
        <v>-2.4956167639070687E-2</v>
      </c>
      <c r="Q17" s="47">
        <f t="shared" si="2"/>
        <v>2.4956167639070687E-2</v>
      </c>
      <c r="R17" s="47">
        <f t="shared" si="10"/>
        <v>-9.8801934271348368E-3</v>
      </c>
      <c r="S17" s="47">
        <f t="shared" si="3"/>
        <v>9.8801934271348368E-3</v>
      </c>
      <c r="T17" s="47">
        <f t="shared" si="11"/>
        <v>-2.3116093260781401E-2</v>
      </c>
      <c r="U17" s="49">
        <f t="shared" si="4"/>
        <v>2.3116093260781401E-2</v>
      </c>
    </row>
    <row r="18" spans="2:21" x14ac:dyDescent="0.3">
      <c r="B18" s="48">
        <v>8635.5168591207148</v>
      </c>
      <c r="C18" s="47">
        <v>3422.676650756739</v>
      </c>
      <c r="D18" s="47">
        <v>3307.0081102672311</v>
      </c>
      <c r="E18" s="47">
        <v>4332.3227097714298</v>
      </c>
      <c r="F18" s="47">
        <v>12407.2662361245</v>
      </c>
      <c r="G18" s="49">
        <v>2060.3011342589898</v>
      </c>
      <c r="I18" s="48">
        <v>1400</v>
      </c>
      <c r="J18" s="47">
        <f t="shared" si="5"/>
        <v>-0.10698913177622796</v>
      </c>
      <c r="K18" s="47">
        <f t="shared" si="0"/>
        <v>0.10698913177622796</v>
      </c>
      <c r="L18" s="47">
        <f t="shared" si="6"/>
        <v>-1.2624011352071197E-186</v>
      </c>
      <c r="M18" s="47">
        <f t="shared" si="7"/>
        <v>1.2624011352071197E-186</v>
      </c>
      <c r="N18" s="47">
        <f t="shared" si="8"/>
        <v>-0.15248451702874766</v>
      </c>
      <c r="O18" s="47">
        <f t="shared" si="1"/>
        <v>0.15248451702874766</v>
      </c>
      <c r="P18" s="47">
        <f t="shared" si="9"/>
        <v>-5.9671312818303915E-50</v>
      </c>
      <c r="Q18" s="47">
        <f t="shared" si="2"/>
        <v>5.9671312818303915E-50</v>
      </c>
      <c r="R18" s="47">
        <f t="shared" si="10"/>
        <v>-1.6328139250902457E-2</v>
      </c>
      <c r="S18" s="47">
        <f t="shared" si="3"/>
        <v>1.6328139250902457E-2</v>
      </c>
      <c r="T18" s="47">
        <f t="shared" si="11"/>
        <v>-2.5657177813970185E-7</v>
      </c>
      <c r="U18" s="49">
        <f t="shared" si="4"/>
        <v>2.5657177813970185E-7</v>
      </c>
    </row>
    <row r="19" spans="2:21" x14ac:dyDescent="0.3">
      <c r="B19" s="48">
        <v>8053.80635033405</v>
      </c>
      <c r="C19" s="47">
        <v>4232.0594159646826</v>
      </c>
      <c r="D19" s="47">
        <v>3441.5182612873041</v>
      </c>
      <c r="E19" s="47">
        <v>4506.1309899803709</v>
      </c>
      <c r="F19" s="47">
        <v>11597.370226037199</v>
      </c>
      <c r="G19" s="49">
        <v>1266.0218983395</v>
      </c>
      <c r="I19" s="48">
        <v>1500</v>
      </c>
      <c r="J19" s="47">
        <f t="shared" si="5"/>
        <v>-3.1118402637296509E-28</v>
      </c>
      <c r="K19" s="47">
        <f t="shared" si="0"/>
        <v>3.1118402637296509E-28</v>
      </c>
      <c r="L19" s="47">
        <f t="shared" si="6"/>
        <v>-4.2857710210254582E-20</v>
      </c>
      <c r="M19" s="47">
        <f t="shared" si="7"/>
        <v>4.2857710210254582E-20</v>
      </c>
      <c r="N19" s="47">
        <f t="shared" si="8"/>
        <v>-8.3733841199491843E-2</v>
      </c>
      <c r="O19" s="47">
        <f t="shared" si="1"/>
        <v>8.3733841199491843E-2</v>
      </c>
      <c r="P19" s="47">
        <f t="shared" si="9"/>
        <v>-4.0178720433889629E-26</v>
      </c>
      <c r="Q19" s="47">
        <f t="shared" si="2"/>
        <v>4.0178720433889629E-26</v>
      </c>
      <c r="R19" s="47">
        <f t="shared" si="10"/>
        <v>-7.570471041742291E-2</v>
      </c>
      <c r="S19" s="47">
        <f t="shared" si="3"/>
        <v>7.570471041742291E-2</v>
      </c>
      <c r="T19" s="47">
        <f t="shared" si="11"/>
        <v>-1.6052429247777007E-5</v>
      </c>
      <c r="U19" s="49">
        <f t="shared" si="4"/>
        <v>1.6052429247777007E-5</v>
      </c>
    </row>
    <row r="20" spans="2:21" x14ac:dyDescent="0.3">
      <c r="B20" s="48">
        <v>8058.129646556089</v>
      </c>
      <c r="C20" s="47">
        <v>4218.5586410157221</v>
      </c>
      <c r="D20" s="47">
        <v>3433.7383228560311</v>
      </c>
      <c r="E20" s="47">
        <v>4497.9465302777917</v>
      </c>
      <c r="F20" s="47">
        <v>11610.952824809399</v>
      </c>
      <c r="G20" s="49">
        <v>1279.7890565801599</v>
      </c>
      <c r="I20" s="48">
        <v>1600</v>
      </c>
      <c r="J20" s="47">
        <f t="shared" si="5"/>
        <v>-7.0115660766366834E-211</v>
      </c>
      <c r="K20" s="47">
        <f t="shared" si="0"/>
        <v>7.0115660766366834E-211</v>
      </c>
      <c r="L20" s="47">
        <f t="shared" si="6"/>
        <v>-2.7865560958892558E-27</v>
      </c>
      <c r="M20" s="47">
        <f t="shared" si="7"/>
        <v>2.7865560958892558E-27</v>
      </c>
      <c r="N20" s="47">
        <f t="shared" si="8"/>
        <v>-2.5974415291601702E-2</v>
      </c>
      <c r="O20" s="47">
        <f t="shared" si="1"/>
        <v>2.5974415291601702E-2</v>
      </c>
      <c r="P20" s="47">
        <f t="shared" si="9"/>
        <v>-4.4201643422607899E-3</v>
      </c>
      <c r="Q20" s="47">
        <f t="shared" si="2"/>
        <v>4.4201643422607899E-3</v>
      </c>
      <c r="R20" s="47">
        <f t="shared" si="10"/>
        <v>-9.6098362987880066E-3</v>
      </c>
      <c r="S20" s="47">
        <f t="shared" si="3"/>
        <v>9.6098362987880066E-3</v>
      </c>
      <c r="T20" s="47">
        <f t="shared" si="11"/>
        <v>-3.3080889590183142E-3</v>
      </c>
      <c r="U20" s="49">
        <f t="shared" si="4"/>
        <v>3.3080889590183142E-3</v>
      </c>
    </row>
    <row r="21" spans="2:21" x14ac:dyDescent="0.3">
      <c r="B21" s="48">
        <v>8065.8344846053242</v>
      </c>
      <c r="C21" s="47">
        <v>4191.1105916121214</v>
      </c>
      <c r="D21" s="47">
        <v>3416.6264964870629</v>
      </c>
      <c r="E21" s="47">
        <v>4480.1133625246111</v>
      </c>
      <c r="F21" s="47">
        <v>11638.6170223345</v>
      </c>
      <c r="G21" s="49">
        <v>1307.9235665230999</v>
      </c>
      <c r="I21" s="48">
        <v>1700</v>
      </c>
      <c r="J21" s="47">
        <f t="shared" si="5"/>
        <v>-1.4538474995728639E-33</v>
      </c>
      <c r="K21" s="47">
        <f t="shared" si="0"/>
        <v>1.4538474995728639E-33</v>
      </c>
      <c r="L21" s="47">
        <f t="shared" si="6"/>
        <v>-9.7311888041040698E-2</v>
      </c>
      <c r="M21" s="47">
        <f t="shared" si="7"/>
        <v>9.7311888041040698E-2</v>
      </c>
      <c r="N21" s="47">
        <f t="shared" si="8"/>
        <v>-4.7298103832756578E-3</v>
      </c>
      <c r="O21" s="47">
        <f t="shared" si="1"/>
        <v>4.7298103832756578E-3</v>
      </c>
      <c r="P21" s="47">
        <f t="shared" si="9"/>
        <v>-3.9863073892178115E-2</v>
      </c>
      <c r="Q21" s="47">
        <f t="shared" si="2"/>
        <v>3.9863073892178115E-2</v>
      </c>
      <c r="R21" s="47">
        <f t="shared" si="10"/>
        <v>-0.25198346443215097</v>
      </c>
      <c r="S21" s="47">
        <f t="shared" si="3"/>
        <v>0.25198346443215097</v>
      </c>
      <c r="T21" s="47">
        <f t="shared" si="11"/>
        <v>-5.6315642485799827E-14</v>
      </c>
      <c r="U21" s="49">
        <f t="shared" si="4"/>
        <v>5.6315642485799827E-14</v>
      </c>
    </row>
    <row r="22" spans="2:21" x14ac:dyDescent="0.3">
      <c r="B22" s="48">
        <v>8067.757950147713</v>
      </c>
      <c r="C22" s="47">
        <v>4177.0512093463531</v>
      </c>
      <c r="D22" s="47">
        <v>3405.5481035528251</v>
      </c>
      <c r="E22" s="47">
        <v>4468.7319019952511</v>
      </c>
      <c r="F22" s="47">
        <v>11652.869728580899</v>
      </c>
      <c r="G22" s="49">
        <v>1322.58853988489</v>
      </c>
      <c r="I22" s="48">
        <v>1800</v>
      </c>
      <c r="J22" s="47">
        <f t="shared" si="5"/>
        <v>-2.0657194181598357E-15</v>
      </c>
      <c r="K22" s="47">
        <f t="shared" si="0"/>
        <v>2.0657194181598357E-15</v>
      </c>
      <c r="L22" s="47">
        <f t="shared" si="6"/>
        <v>-6.5732623860305109E-2</v>
      </c>
      <c r="M22" s="47">
        <f t="shared" si="7"/>
        <v>6.5732623860305109E-2</v>
      </c>
      <c r="N22" s="47">
        <f t="shared" si="8"/>
        <v>-3.6252244253653583E-5</v>
      </c>
      <c r="O22" s="47">
        <f t="shared" si="1"/>
        <v>3.6252244253653583E-5</v>
      </c>
      <c r="P22" s="47">
        <f t="shared" si="9"/>
        <v>-2.5568505765021762E-25</v>
      </c>
      <c r="Q22" s="47">
        <f t="shared" si="2"/>
        <v>2.5568505765021762E-25</v>
      </c>
      <c r="R22" s="47">
        <f t="shared" si="10"/>
        <v>-7.8096193072029862E-2</v>
      </c>
      <c r="S22" s="47">
        <f t="shared" si="3"/>
        <v>7.8096193072029862E-2</v>
      </c>
      <c r="T22" s="47">
        <f t="shared" si="11"/>
        <v>-1.1092602046651256E-2</v>
      </c>
      <c r="U22" s="49">
        <f t="shared" si="4"/>
        <v>1.1092602046651256E-2</v>
      </c>
    </row>
    <row r="23" spans="2:21" x14ac:dyDescent="0.3">
      <c r="B23" s="48">
        <v>8068.52065139971</v>
      </c>
      <c r="C23" s="47">
        <v>4162.5140779711373</v>
      </c>
      <c r="D23" s="47">
        <v>3392.6689284316858</v>
      </c>
      <c r="E23" s="47">
        <v>4455.5786029984656</v>
      </c>
      <c r="F23" s="47">
        <v>11667.671789796101</v>
      </c>
      <c r="G23" s="49">
        <v>1337.91853504131</v>
      </c>
      <c r="I23" s="48">
        <v>1900</v>
      </c>
      <c r="J23" s="47">
        <f t="shared" si="5"/>
        <v>-5.6212260318427235E-171</v>
      </c>
      <c r="K23" s="47">
        <f t="shared" si="0"/>
        <v>5.6212260318427235E-171</v>
      </c>
      <c r="L23" s="47">
        <f t="shared" si="6"/>
        <v>-3.4297079947358478E-94</v>
      </c>
      <c r="M23" s="47">
        <f t="shared" si="7"/>
        <v>3.4297079947358478E-94</v>
      </c>
      <c r="N23" s="47">
        <f t="shared" si="8"/>
        <v>-2.7795208396720596E-2</v>
      </c>
      <c r="O23" s="47">
        <f t="shared" si="1"/>
        <v>2.7795208396720596E-2</v>
      </c>
      <c r="P23" s="47">
        <f t="shared" si="9"/>
        <v>-5.0969451737892476E-14</v>
      </c>
      <c r="Q23" s="47">
        <f t="shared" si="2"/>
        <v>5.0969451737892476E-14</v>
      </c>
      <c r="R23" s="47">
        <f t="shared" si="10"/>
        <v>-0.20465816016691962</v>
      </c>
      <c r="S23" s="47">
        <f t="shared" si="3"/>
        <v>0.20465816016691962</v>
      </c>
      <c r="T23" s="47">
        <f t="shared" si="11"/>
        <v>-0.11703696511498135</v>
      </c>
      <c r="U23" s="49">
        <f t="shared" si="4"/>
        <v>0.11703696511498135</v>
      </c>
    </row>
    <row r="24" spans="2:21" x14ac:dyDescent="0.3">
      <c r="B24" s="48">
        <v>8068.7481758493304</v>
      </c>
      <c r="C24" s="47">
        <v>4149.7177492512474</v>
      </c>
      <c r="D24" s="47">
        <v>3380.7849513405431</v>
      </c>
      <c r="E24" s="47">
        <v>4443.4780372310261</v>
      </c>
      <c r="F24" s="47">
        <v>11680.740944229001</v>
      </c>
      <c r="G24" s="49">
        <v>1351.4875321859099</v>
      </c>
      <c r="I24" s="48">
        <v>2000</v>
      </c>
      <c r="J24" s="47">
        <f t="shared" si="5"/>
        <v>-2.4580045557437161E-53</v>
      </c>
      <c r="K24" s="47">
        <f t="shared" si="0"/>
        <v>2.4580045557437161E-53</v>
      </c>
      <c r="L24" s="47">
        <f t="shared" si="6"/>
        <v>-4.7070051981151589E-20</v>
      </c>
      <c r="M24" s="47">
        <f t="shared" si="7"/>
        <v>4.7070051981151589E-20</v>
      </c>
      <c r="N24" s="47">
        <f t="shared" si="8"/>
        <v>-3.8551023467189798E-2</v>
      </c>
      <c r="O24" s="47">
        <f t="shared" si="1"/>
        <v>3.8551023467189798E-2</v>
      </c>
      <c r="P24" s="47">
        <f t="shared" si="9"/>
        <v>-9.6439709062199344E-12</v>
      </c>
      <c r="Q24" s="47">
        <f t="shared" si="2"/>
        <v>9.6439709062199344E-12</v>
      </c>
      <c r="R24" s="47">
        <f t="shared" si="10"/>
        <v>-0.20036795531161239</v>
      </c>
      <c r="S24" s="47">
        <f t="shared" si="3"/>
        <v>0.20036795531161239</v>
      </c>
      <c r="T24" s="47">
        <f t="shared" si="11"/>
        <v>-3.2484828868141771E-7</v>
      </c>
      <c r="U24" s="49">
        <f t="shared" si="4"/>
        <v>3.2484828868141771E-7</v>
      </c>
    </row>
    <row r="25" spans="2:21" x14ac:dyDescent="0.3">
      <c r="B25" s="48">
        <v>8368.5475985563244</v>
      </c>
      <c r="C25" s="47">
        <v>3343.8925697644759</v>
      </c>
      <c r="D25" s="47">
        <v>2901.7204679512338</v>
      </c>
      <c r="E25" s="47">
        <v>3927.4139244828889</v>
      </c>
      <c r="F25" s="47">
        <v>12502.7328178193</v>
      </c>
      <c r="G25" s="49">
        <v>2183.2947919284802</v>
      </c>
      <c r="I25" s="48">
        <v>2100</v>
      </c>
      <c r="J25" s="47">
        <f t="shared" si="5"/>
        <v>-2.0459839430782403E-6</v>
      </c>
      <c r="K25" s="47">
        <f t="shared" si="0"/>
        <v>2.0459839430782403E-6</v>
      </c>
      <c r="L25" s="47">
        <f t="shared" si="6"/>
        <v>-7.9760059046367284E-4</v>
      </c>
      <c r="M25" s="47">
        <f t="shared" si="7"/>
        <v>7.9760059046367284E-4</v>
      </c>
      <c r="N25" s="47">
        <f t="shared" si="8"/>
        <v>-5.5300215876164259E-2</v>
      </c>
      <c r="O25" s="47">
        <f t="shared" si="1"/>
        <v>5.5300215876164259E-2</v>
      </c>
      <c r="P25" s="47">
        <f t="shared" si="9"/>
        <v>-4.2237935218035053E-34</v>
      </c>
      <c r="Q25" s="47">
        <f t="shared" si="2"/>
        <v>4.2237935218035053E-34</v>
      </c>
      <c r="R25" s="47">
        <f t="shared" si="10"/>
        <v>-7.9376659492325571E-2</v>
      </c>
      <c r="S25" s="47">
        <f t="shared" si="3"/>
        <v>7.9376659492325571E-2</v>
      </c>
      <c r="T25" s="47">
        <f t="shared" si="11"/>
        <v>-7.0664236520403212E-15</v>
      </c>
      <c r="U25" s="49">
        <f t="shared" si="4"/>
        <v>7.0664236520403212E-15</v>
      </c>
    </row>
    <row r="26" spans="2:21" x14ac:dyDescent="0.3">
      <c r="B26" s="48">
        <v>8609.0749616015964</v>
      </c>
      <c r="C26" s="47">
        <v>2961.497385310206</v>
      </c>
      <c r="D26" s="47">
        <v>2793.202557056602</v>
      </c>
      <c r="E26" s="47">
        <v>3810.5944332217432</v>
      </c>
      <c r="F26" s="47">
        <v>12886.3980812933</v>
      </c>
      <c r="G26" s="49">
        <v>2565.6800577200302</v>
      </c>
      <c r="I26" s="48">
        <v>2200</v>
      </c>
      <c r="J26" s="47">
        <f t="shared" si="5"/>
        <v>-3.2615872241596304E-133</v>
      </c>
      <c r="K26" s="47">
        <f t="shared" si="0"/>
        <v>3.2615872241596304E-133</v>
      </c>
      <c r="L26" s="47">
        <f t="shared" si="6"/>
        <v>-5.2010416722883565E-19</v>
      </c>
      <c r="M26" s="47">
        <f t="shared" si="7"/>
        <v>5.2010416722883565E-19</v>
      </c>
      <c r="N26" s="47">
        <f t="shared" si="8"/>
        <v>-2.6242527080987941E-3</v>
      </c>
      <c r="O26" s="47">
        <f t="shared" si="1"/>
        <v>2.6242527080987941E-3</v>
      </c>
      <c r="P26" s="47">
        <f t="shared" si="9"/>
        <v>-2.2457045660269331E-14</v>
      </c>
      <c r="Q26" s="47">
        <f t="shared" si="2"/>
        <v>2.2457045660269331E-14</v>
      </c>
      <c r="R26" s="47">
        <f t="shared" si="10"/>
        <v>-0.14060277278882738</v>
      </c>
      <c r="S26" s="47">
        <f t="shared" si="3"/>
        <v>0.14060277278882738</v>
      </c>
      <c r="T26" s="47">
        <f t="shared" si="11"/>
        <v>-1.1039427131806722E-3</v>
      </c>
      <c r="U26" s="49">
        <f t="shared" si="4"/>
        <v>1.1039427131806722E-3</v>
      </c>
    </row>
    <row r="27" spans="2:21" x14ac:dyDescent="0.3">
      <c r="B27" s="48">
        <v>8599.8274604120706</v>
      </c>
      <c r="C27" s="47">
        <v>2991.6363521331118</v>
      </c>
      <c r="D27" s="47">
        <v>2814.0869060047548</v>
      </c>
      <c r="E27" s="47">
        <v>3832.535144577726</v>
      </c>
      <c r="F27" s="47">
        <v>12854.3954983765</v>
      </c>
      <c r="G27" s="49">
        <v>2532.9978456726599</v>
      </c>
      <c r="I27" s="48">
        <v>2300</v>
      </c>
      <c r="J27" s="47">
        <f t="shared" si="5"/>
        <v>0</v>
      </c>
      <c r="K27" s="47">
        <f t="shared" si="0"/>
        <v>0</v>
      </c>
      <c r="L27" s="47">
        <f t="shared" si="6"/>
        <v>-0.18730460705907503</v>
      </c>
      <c r="M27" s="47">
        <f t="shared" si="7"/>
        <v>0.18730460705907503</v>
      </c>
      <c r="N27" s="47">
        <f t="shared" si="8"/>
        <v>-0.41549837349106217</v>
      </c>
      <c r="O27" s="47">
        <f t="shared" si="1"/>
        <v>0.41549837349106217</v>
      </c>
      <c r="P27" s="47">
        <f t="shared" si="9"/>
        <v>-3.3795721218547797E-27</v>
      </c>
      <c r="Q27" s="47">
        <f t="shared" si="2"/>
        <v>3.3795721218547797E-27</v>
      </c>
      <c r="R27" s="47">
        <f t="shared" si="10"/>
        <v>-0.1801343089390314</v>
      </c>
      <c r="S27" s="47">
        <f t="shared" si="3"/>
        <v>0.1801343089390314</v>
      </c>
      <c r="T27" s="47">
        <f t="shared" si="11"/>
        <v>-1.6786040618415197E-26</v>
      </c>
      <c r="U27" s="49">
        <f t="shared" si="4"/>
        <v>1.6786040618415197E-26</v>
      </c>
    </row>
    <row r="28" spans="2:21" x14ac:dyDescent="0.3">
      <c r="B28" s="48">
        <v>7602.9820801720243</v>
      </c>
      <c r="C28" s="47">
        <v>4449.3816960065806</v>
      </c>
      <c r="D28" s="47">
        <v>3100.0705307514208</v>
      </c>
      <c r="E28" s="47">
        <v>4360.3993779511356</v>
      </c>
      <c r="F28" s="47">
        <v>11268.2400438555</v>
      </c>
      <c r="G28" s="49">
        <v>956.58761568819205</v>
      </c>
      <c r="I28" s="48">
        <v>2400</v>
      </c>
      <c r="J28" s="47">
        <f t="shared" si="5"/>
        <v>-5.6381249850782435E-106</v>
      </c>
      <c r="K28" s="47">
        <f t="shared" si="0"/>
        <v>5.6381249850782435E-106</v>
      </c>
      <c r="L28" s="47">
        <f t="shared" si="6"/>
        <v>-5.6725516063855499E-4</v>
      </c>
      <c r="M28" s="47">
        <f t="shared" si="7"/>
        <v>5.6725516063855499E-4</v>
      </c>
      <c r="N28" s="47">
        <f t="shared" si="8"/>
        <v>-1.8326538831026685E-2</v>
      </c>
      <c r="O28" s="47">
        <f t="shared" si="1"/>
        <v>1.8326538831026685E-2</v>
      </c>
      <c r="P28" s="47">
        <f t="shared" si="9"/>
        <v>-6.011961601753958E-208</v>
      </c>
      <c r="Q28" s="47">
        <f t="shared" si="2"/>
        <v>6.011961601753958E-208</v>
      </c>
      <c r="R28" s="47">
        <f t="shared" si="10"/>
        <v>-9.3076405772235596E-2</v>
      </c>
      <c r="S28" s="47">
        <f t="shared" si="3"/>
        <v>9.3076405772235596E-2</v>
      </c>
      <c r="T28" s="47">
        <f t="shared" si="11"/>
        <v>-3.308733321546016E-2</v>
      </c>
      <c r="U28" s="49">
        <f t="shared" si="4"/>
        <v>3.308733321546016E-2</v>
      </c>
    </row>
    <row r="29" spans="2:21" x14ac:dyDescent="0.3">
      <c r="B29" s="48">
        <v>8378.7367612612088</v>
      </c>
      <c r="C29" s="47">
        <v>3477.9667465286088</v>
      </c>
      <c r="D29" s="47">
        <v>3101.8896372756299</v>
      </c>
      <c r="E29" s="47">
        <v>4642.1327693761887</v>
      </c>
      <c r="F29" s="47">
        <v>8694.5402227222094</v>
      </c>
      <c r="G29" s="49">
        <v>0</v>
      </c>
      <c r="I29" s="48">
        <v>2500</v>
      </c>
      <c r="J29" s="47">
        <f t="shared" si="5"/>
        <v>-1.3110538985927503E-2</v>
      </c>
      <c r="K29" s="47">
        <f t="shared" si="0"/>
        <v>1.3110538985927503E-2</v>
      </c>
      <c r="L29" s="47">
        <f t="shared" si="6"/>
        <v>-6.0952526772831061E-3</v>
      </c>
      <c r="M29" s="47">
        <f t="shared" si="7"/>
        <v>6.0952526772831061E-3</v>
      </c>
      <c r="N29" s="47">
        <f t="shared" si="8"/>
        <v>-0.13626694671105202</v>
      </c>
      <c r="O29" s="47">
        <f t="shared" si="1"/>
        <v>0.13626694671105202</v>
      </c>
      <c r="P29" s="47">
        <f t="shared" si="9"/>
        <v>0</v>
      </c>
      <c r="Q29" s="47">
        <f t="shared" si="2"/>
        <v>0</v>
      </c>
      <c r="R29" s="47">
        <f t="shared" si="10"/>
        <v>-0.13038373672984566</v>
      </c>
      <c r="S29" s="47">
        <f t="shared" si="3"/>
        <v>0.13038373672984566</v>
      </c>
      <c r="T29" s="47">
        <f t="shared" si="11"/>
        <v>-9.5787536114840865E-2</v>
      </c>
      <c r="U29" s="49">
        <f t="shared" si="4"/>
        <v>9.5787536114840865E-2</v>
      </c>
    </row>
    <row r="30" spans="2:21" x14ac:dyDescent="0.3">
      <c r="B30" s="48">
        <v>7251.9041143170316</v>
      </c>
      <c r="C30" s="47">
        <v>4674.1122347051187</v>
      </c>
      <c r="D30" s="47">
        <v>2876.083500045178</v>
      </c>
      <c r="E30" s="47">
        <v>4638.7432418750968</v>
      </c>
      <c r="F30" s="47">
        <v>10642.5476247395</v>
      </c>
      <c r="G30" s="49">
        <v>334.75356900607602</v>
      </c>
      <c r="I30" s="48">
        <v>2600</v>
      </c>
      <c r="J30" s="47">
        <f t="shared" si="5"/>
        <v>-2.4367974272040869E-3</v>
      </c>
      <c r="K30" s="47">
        <f t="shared" si="0"/>
        <v>2.4367974272040869E-3</v>
      </c>
      <c r="L30" s="47">
        <f t="shared" si="6"/>
        <v>-0.25801906356990623</v>
      </c>
      <c r="M30" s="47">
        <f t="shared" si="7"/>
        <v>0.25801906356990623</v>
      </c>
      <c r="N30" s="47">
        <f t="shared" si="8"/>
        <v>-2.0500487346401947E-2</v>
      </c>
      <c r="O30" s="47">
        <f t="shared" si="1"/>
        <v>2.0500487346401947E-2</v>
      </c>
      <c r="P30" s="47">
        <f t="shared" si="9"/>
        <v>0</v>
      </c>
      <c r="Q30" s="47">
        <f t="shared" si="2"/>
        <v>0</v>
      </c>
      <c r="R30" s="47">
        <f t="shared" si="10"/>
        <v>-2.3855717623260574E-2</v>
      </c>
      <c r="S30" s="47">
        <f t="shared" si="3"/>
        <v>2.3855717623260574E-2</v>
      </c>
      <c r="T30" s="47">
        <f t="shared" si="11"/>
        <v>-8.4489703996616011E-2</v>
      </c>
      <c r="U30" s="49">
        <f t="shared" si="4"/>
        <v>8.4489703996616011E-2</v>
      </c>
    </row>
    <row r="31" spans="2:21" x14ac:dyDescent="0.3">
      <c r="B31" s="48">
        <v>7220.8872762071469</v>
      </c>
      <c r="C31" s="47">
        <v>4679.3849936976576</v>
      </c>
      <c r="D31" s="47">
        <v>2854.0609640104021</v>
      </c>
      <c r="E31" s="47">
        <v>4639.8879740187058</v>
      </c>
      <c r="F31" s="47">
        <v>10605.453081786</v>
      </c>
      <c r="G31" s="49">
        <v>298.28968267478598</v>
      </c>
      <c r="I31" s="48">
        <v>2700</v>
      </c>
      <c r="J31" s="47">
        <f t="shared" si="5"/>
        <v>-1.0045576743888449E-113</v>
      </c>
      <c r="K31" s="47">
        <f t="shared" si="0"/>
        <v>1.0045576743888449E-113</v>
      </c>
      <c r="L31" s="47">
        <f t="shared" si="6"/>
        <v>-0.11953657210714035</v>
      </c>
      <c r="M31" s="47">
        <f t="shared" si="7"/>
        <v>0.11953657210714035</v>
      </c>
      <c r="N31" s="47">
        <f t="shared" si="8"/>
        <v>-5.8118409227697496E-2</v>
      </c>
      <c r="O31" s="47">
        <f t="shared" si="1"/>
        <v>5.8118409227697496E-2</v>
      </c>
      <c r="P31" s="47">
        <f t="shared" si="9"/>
        <v>0</v>
      </c>
      <c r="Q31" s="47">
        <f t="shared" si="2"/>
        <v>0</v>
      </c>
      <c r="R31" s="47">
        <f t="shared" si="10"/>
        <v>-1.8948285472856426E-2</v>
      </c>
      <c r="S31" s="47">
        <f t="shared" si="3"/>
        <v>1.8948285472856426E-2</v>
      </c>
      <c r="T31" s="47">
        <f t="shared" si="11"/>
        <v>-1.9144990197126899E-13</v>
      </c>
      <c r="U31" s="49">
        <f t="shared" si="4"/>
        <v>1.9144990197126899E-13</v>
      </c>
    </row>
    <row r="32" spans="2:21" x14ac:dyDescent="0.3">
      <c r="B32" s="48">
        <v>7460.12476027923</v>
      </c>
      <c r="C32" s="47">
        <v>3179.0549445152992</v>
      </c>
      <c r="D32" s="47">
        <v>1940.3563264795021</v>
      </c>
      <c r="E32" s="47">
        <v>3003.5366849543411</v>
      </c>
      <c r="F32" s="47">
        <v>12456.4540367476</v>
      </c>
      <c r="G32" s="49">
        <v>2148.6291864877999</v>
      </c>
      <c r="I32" s="48">
        <v>2800</v>
      </c>
      <c r="J32" s="47">
        <f t="shared" si="5"/>
        <v>0</v>
      </c>
      <c r="K32" s="47">
        <f t="shared" si="0"/>
        <v>0</v>
      </c>
      <c r="L32" s="47">
        <f t="shared" si="6"/>
        <v>-4.3640344782838883E-3</v>
      </c>
      <c r="M32" s="47">
        <f t="shared" si="7"/>
        <v>4.3640344782838883E-3</v>
      </c>
      <c r="N32" s="47">
        <f t="shared" si="8"/>
        <v>-0.10985446467970243</v>
      </c>
      <c r="O32" s="47">
        <f t="shared" si="1"/>
        <v>0.10985446467970243</v>
      </c>
      <c r="P32" s="47">
        <f t="shared" si="9"/>
        <v>-3.2825429278324369E-185</v>
      </c>
      <c r="Q32" s="47">
        <f t="shared" si="2"/>
        <v>3.2825429278324369E-185</v>
      </c>
      <c r="R32" s="47">
        <f t="shared" si="10"/>
        <v>-0.23976416012419335</v>
      </c>
      <c r="S32" s="47">
        <f t="shared" si="3"/>
        <v>0.23976416012419335</v>
      </c>
      <c r="T32" s="47">
        <f t="shared" si="11"/>
        <v>-1.4583489982989542E-8</v>
      </c>
      <c r="U32" s="49">
        <f t="shared" si="4"/>
        <v>1.4583489982989542E-8</v>
      </c>
    </row>
    <row r="33" spans="2:21" x14ac:dyDescent="0.3">
      <c r="B33" s="48">
        <v>7513.5006203407638</v>
      </c>
      <c r="C33" s="47">
        <v>3147.1738150085589</v>
      </c>
      <c r="D33" s="47">
        <v>1891.377004499175</v>
      </c>
      <c r="E33" s="47">
        <v>2945.303346030531</v>
      </c>
      <c r="F33" s="47">
        <v>12554.7203461565</v>
      </c>
      <c r="G33" s="49">
        <v>2246.6985584436202</v>
      </c>
      <c r="I33" s="48">
        <v>2900</v>
      </c>
      <c r="J33" s="47">
        <f t="shared" si="5"/>
        <v>0</v>
      </c>
      <c r="K33" s="47">
        <f t="shared" si="0"/>
        <v>0</v>
      </c>
      <c r="L33" s="47">
        <f t="shared" si="6"/>
        <v>-4.6059729000807598E-3</v>
      </c>
      <c r="M33" s="47">
        <f t="shared" si="7"/>
        <v>4.6059729000807598E-3</v>
      </c>
      <c r="N33" s="47">
        <f t="shared" si="8"/>
        <v>-0.16873012310794766</v>
      </c>
      <c r="O33" s="47">
        <f t="shared" si="1"/>
        <v>0.16873012310794766</v>
      </c>
      <c r="P33" s="47">
        <f t="shared" si="9"/>
        <v>-1.1887199905397066E-19</v>
      </c>
      <c r="Q33" s="47">
        <f t="shared" si="2"/>
        <v>1.1887199905397066E-19</v>
      </c>
      <c r="R33" s="47">
        <f t="shared" si="10"/>
        <v>-8.4369278830866944E-3</v>
      </c>
      <c r="S33" s="47">
        <f t="shared" si="3"/>
        <v>8.4369278830866944E-3</v>
      </c>
      <c r="T33" s="47">
        <f t="shared" si="11"/>
        <v>-8.1475246335002676E-3</v>
      </c>
      <c r="U33" s="49">
        <f t="shared" si="4"/>
        <v>8.1475246335002676E-3</v>
      </c>
    </row>
    <row r="34" spans="2:21" x14ac:dyDescent="0.3">
      <c r="B34" s="48">
        <v>8596.4366244962075</v>
      </c>
      <c r="C34" s="47">
        <v>4020.9475213078272</v>
      </c>
      <c r="D34" s="47">
        <v>4152.7122821027278</v>
      </c>
      <c r="E34" s="47">
        <v>5122.1221444239363</v>
      </c>
      <c r="F34" s="47">
        <v>11393.5992876733</v>
      </c>
      <c r="G34" s="49">
        <v>984.85696977607199</v>
      </c>
      <c r="I34" s="48">
        <v>3000</v>
      </c>
      <c r="J34" s="47">
        <f t="shared" si="5"/>
        <v>0</v>
      </c>
      <c r="K34" s="47">
        <f t="shared" si="0"/>
        <v>0</v>
      </c>
      <c r="L34" s="47">
        <f t="shared" si="6"/>
        <v>-5.7855890859279044E-2</v>
      </c>
      <c r="M34" s="47">
        <f t="shared" si="7"/>
        <v>5.7855890859279044E-2</v>
      </c>
      <c r="N34" s="47">
        <f t="shared" si="8"/>
        <v>-8.3955050436438208E-2</v>
      </c>
      <c r="O34" s="47">
        <f t="shared" si="1"/>
        <v>8.3955050436438208E-2</v>
      </c>
      <c r="P34" s="47">
        <f t="shared" si="9"/>
        <v>-6.2129196742786018E-2</v>
      </c>
      <c r="Q34" s="47">
        <f t="shared" si="2"/>
        <v>6.2129196742786018E-2</v>
      </c>
      <c r="R34" s="47">
        <f t="shared" si="10"/>
        <v>-8.5386033165830866E-3</v>
      </c>
      <c r="S34" s="47">
        <f t="shared" si="3"/>
        <v>8.5386033165830866E-3</v>
      </c>
      <c r="T34" s="47">
        <f t="shared" si="11"/>
        <v>-2.7471796193221741E-58</v>
      </c>
      <c r="U34" s="49">
        <f t="shared" si="4"/>
        <v>2.7471796193221741E-58</v>
      </c>
    </row>
    <row r="35" spans="2:21" x14ac:dyDescent="0.3">
      <c r="B35" s="48">
        <v>8562.3536107471846</v>
      </c>
      <c r="C35" s="47">
        <v>4056.6735421484609</v>
      </c>
      <c r="D35" s="47">
        <v>4123.4764723251137</v>
      </c>
      <c r="E35" s="47">
        <v>5138.1887873942751</v>
      </c>
      <c r="F35" s="47">
        <v>11355.207968331701</v>
      </c>
      <c r="G35" s="49">
        <v>949.13392507358401</v>
      </c>
      <c r="I35" s="48">
        <v>3100</v>
      </c>
      <c r="J35" s="47">
        <f t="shared" si="5"/>
        <v>0</v>
      </c>
      <c r="K35" s="47">
        <f t="shared" si="0"/>
        <v>0</v>
      </c>
      <c r="L35" s="47">
        <f t="shared" si="6"/>
        <v>-5.4786772866694117E-2</v>
      </c>
      <c r="M35" s="47">
        <f t="shared" si="7"/>
        <v>5.4786772866694117E-2</v>
      </c>
      <c r="N35" s="47">
        <f t="shared" si="8"/>
        <v>-0.33511623256549544</v>
      </c>
      <c r="O35" s="47">
        <f t="shared" si="1"/>
        <v>0.33511623256549544</v>
      </c>
      <c r="P35" s="47">
        <f t="shared" si="9"/>
        <v>-1.5768772139594327E-7</v>
      </c>
      <c r="Q35" s="47">
        <f t="shared" si="2"/>
        <v>1.5768772139594327E-7</v>
      </c>
      <c r="R35" s="47">
        <f t="shared" si="10"/>
        <v>-2.601747138169291E-2</v>
      </c>
      <c r="S35" s="47">
        <f t="shared" si="3"/>
        <v>2.601747138169291E-2</v>
      </c>
      <c r="T35" s="47">
        <f t="shared" si="11"/>
        <v>-8.2718319567217217E-35</v>
      </c>
      <c r="U35" s="49">
        <f t="shared" si="4"/>
        <v>8.2718319567217217E-35</v>
      </c>
    </row>
    <row r="36" spans="2:21" x14ac:dyDescent="0.3">
      <c r="B36" s="48">
        <v>8869.9695382117025</v>
      </c>
      <c r="C36" s="47">
        <v>3763.5937454393911</v>
      </c>
      <c r="D36" s="47">
        <v>4323.7084300922534</v>
      </c>
      <c r="E36" s="47">
        <v>4809.3743722495065</v>
      </c>
      <c r="F36" s="47">
        <v>11403.464727680401</v>
      </c>
      <c r="G36" s="49">
        <v>947.46484876446698</v>
      </c>
      <c r="I36" s="48">
        <v>3200</v>
      </c>
      <c r="J36" s="47">
        <f t="shared" si="5"/>
        <v>0</v>
      </c>
      <c r="K36" s="47">
        <f t="shared" ref="K36:K67" si="12">SUMPRODUCT(_xlfn.NORM.DIST(B$4:B$487, I36, 5, FALSE))</f>
        <v>0</v>
      </c>
      <c r="L36" s="47">
        <f t="shared" si="6"/>
        <v>-1.4522811289017433E-4</v>
      </c>
      <c r="M36" s="47">
        <f t="shared" si="7"/>
        <v>1.4522811289017433E-4</v>
      </c>
      <c r="N36" s="47">
        <f t="shared" si="8"/>
        <v>-0.16002954647835052</v>
      </c>
      <c r="O36" s="47">
        <f t="shared" ref="O36:O67" si="13">SUMPRODUCT(_xlfn.NORM.DIST(D$4:D$487, I36, 5, FALSE))</f>
        <v>0.16002954647835052</v>
      </c>
      <c r="P36" s="47">
        <f t="shared" si="9"/>
        <v>-1.2027264395686356E-109</v>
      </c>
      <c r="Q36" s="47">
        <f t="shared" ref="Q36:Q67" si="14">SUMPRODUCT(_xlfn.NORM.DIST(E$4:E$487, I36, 5, FALSE))</f>
        <v>1.2027264395686356E-109</v>
      </c>
      <c r="R36" s="47">
        <f t="shared" si="10"/>
        <v>-6.4123433040237543E-2</v>
      </c>
      <c r="S36" s="47">
        <f t="shared" ref="S36:S67" si="15">SUMPRODUCT(_xlfn.NORM.DIST(F$4:F$487, I36, 5, FALSE))</f>
        <v>6.4123433040237543E-2</v>
      </c>
      <c r="T36" s="47">
        <f t="shared" si="11"/>
        <v>-1.2876015751642816E-14</v>
      </c>
      <c r="U36" s="49">
        <f t="shared" ref="U36:U67" si="16">SUMPRODUCT(_xlfn.NORM.DIST(G$4:G$487, I36, 5, FALSE))</f>
        <v>1.2876015751642816E-14</v>
      </c>
    </row>
    <row r="37" spans="2:21" x14ac:dyDescent="0.3">
      <c r="B37" s="48">
        <v>8695.2349731325794</v>
      </c>
      <c r="C37" s="47">
        <v>3564.358871652154</v>
      </c>
      <c r="D37" s="47">
        <v>3507.5379305060678</v>
      </c>
      <c r="E37" s="47">
        <v>4533.279607243323</v>
      </c>
      <c r="F37" s="47">
        <v>12275.7203035533</v>
      </c>
      <c r="G37" s="49">
        <v>1913.9481266990199</v>
      </c>
      <c r="I37" s="48">
        <v>3300</v>
      </c>
      <c r="J37" s="47">
        <f t="shared" si="5"/>
        <v>0</v>
      </c>
      <c r="K37" s="47">
        <f t="shared" si="12"/>
        <v>0</v>
      </c>
      <c r="L37" s="47">
        <f t="shared" si="6"/>
        <v>-0.15985076223143618</v>
      </c>
      <c r="M37" s="47">
        <f t="shared" ref="M37:M68" si="17">SUMPRODUCT(_xlfn.NORM.DIST(C$4:C$487, I37, 5, FALSE))</f>
        <v>0.15985076223143618</v>
      </c>
      <c r="N37" s="47">
        <f t="shared" si="8"/>
        <v>-0.20169160882671849</v>
      </c>
      <c r="O37" s="47">
        <f t="shared" si="13"/>
        <v>0.20169160882671849</v>
      </c>
      <c r="P37" s="47">
        <f t="shared" si="9"/>
        <v>-6.1065299022333439E-3</v>
      </c>
      <c r="Q37" s="47">
        <f t="shared" si="14"/>
        <v>6.1065299022333439E-3</v>
      </c>
      <c r="R37" s="47">
        <f t="shared" si="10"/>
        <v>-8.3751750035024913E-2</v>
      </c>
      <c r="S37" s="47">
        <f t="shared" si="15"/>
        <v>8.3751750035024913E-2</v>
      </c>
      <c r="T37" s="47">
        <f t="shared" si="11"/>
        <v>-3.8385617749082112E-168</v>
      </c>
      <c r="U37" s="49">
        <f t="shared" si="16"/>
        <v>3.8385617749082112E-168</v>
      </c>
    </row>
    <row r="38" spans="2:21" x14ac:dyDescent="0.3">
      <c r="B38" s="48">
        <v>8632.5369863434098</v>
      </c>
      <c r="C38" s="47">
        <v>3583.4863650246989</v>
      </c>
      <c r="D38" s="47">
        <v>3459.775739701985</v>
      </c>
      <c r="E38" s="47">
        <v>4485.6380447986076</v>
      </c>
      <c r="F38" s="47">
        <v>12251.706412822399</v>
      </c>
      <c r="G38" s="49">
        <v>1895.8256871634101</v>
      </c>
      <c r="I38" s="48">
        <v>3400</v>
      </c>
      <c r="J38" s="47">
        <f t="shared" si="5"/>
        <v>0</v>
      </c>
      <c r="K38" s="47">
        <f t="shared" si="12"/>
        <v>0</v>
      </c>
      <c r="L38" s="47">
        <f t="shared" si="6"/>
        <v>-6.8445445969874161E-5</v>
      </c>
      <c r="M38" s="47">
        <f t="shared" si="17"/>
        <v>6.8445445969874161E-5</v>
      </c>
      <c r="N38" s="47">
        <f t="shared" si="8"/>
        <v>-0.43480776376074565</v>
      </c>
      <c r="O38" s="47">
        <f t="shared" si="13"/>
        <v>0.43480776376074565</v>
      </c>
      <c r="P38" s="47">
        <f t="shared" si="9"/>
        <v>-2.6746336937223052E-42</v>
      </c>
      <c r="Q38" s="47">
        <f t="shared" si="14"/>
        <v>2.6746336937223052E-42</v>
      </c>
      <c r="R38" s="47">
        <f t="shared" si="10"/>
        <v>-7.9492409713668347E-2</v>
      </c>
      <c r="S38" s="47">
        <f t="shared" si="15"/>
        <v>7.9492409713668347E-2</v>
      </c>
      <c r="T38" s="47">
        <f t="shared" si="11"/>
        <v>0</v>
      </c>
      <c r="U38" s="49">
        <f t="shared" si="16"/>
        <v>0</v>
      </c>
    </row>
    <row r="39" spans="2:21" x14ac:dyDescent="0.3">
      <c r="B39" s="48">
        <v>8241.9806507338926</v>
      </c>
      <c r="C39" s="47">
        <v>3626.7080231363948</v>
      </c>
      <c r="D39" s="47">
        <v>3056.7124096651391</v>
      </c>
      <c r="E39" s="47">
        <v>4089.2605946346398</v>
      </c>
      <c r="F39" s="47">
        <v>12213.3542613724</v>
      </c>
      <c r="G39" s="49">
        <v>1891.6741081397299</v>
      </c>
      <c r="I39" s="48">
        <v>3500</v>
      </c>
      <c r="J39" s="47">
        <f t="shared" si="5"/>
        <v>0</v>
      </c>
      <c r="K39" s="47">
        <f t="shared" si="12"/>
        <v>0</v>
      </c>
      <c r="L39" s="47">
        <f t="shared" si="6"/>
        <v>-3.6408541802492297E-2</v>
      </c>
      <c r="M39" s="47">
        <f t="shared" si="17"/>
        <v>3.6408541802492297E-2</v>
      </c>
      <c r="N39" s="47">
        <f t="shared" si="8"/>
        <v>-0.11841038066002138</v>
      </c>
      <c r="O39" s="47">
        <f t="shared" si="13"/>
        <v>0.11841038066002138</v>
      </c>
      <c r="P39" s="47">
        <f t="shared" si="9"/>
        <v>-1.7520353971807537E-87</v>
      </c>
      <c r="Q39" s="47">
        <f t="shared" si="14"/>
        <v>1.7520353971807537E-87</v>
      </c>
      <c r="R39" s="47">
        <f t="shared" si="10"/>
        <v>-2.396981433897599E-19</v>
      </c>
      <c r="S39" s="47">
        <f t="shared" si="15"/>
        <v>2.396981433897599E-19</v>
      </c>
      <c r="T39" s="47">
        <f t="shared" si="11"/>
        <v>0</v>
      </c>
      <c r="U39" s="49">
        <f t="shared" si="16"/>
        <v>0</v>
      </c>
    </row>
    <row r="40" spans="2:21" x14ac:dyDescent="0.3">
      <c r="B40" s="48">
        <v>8023.5333790220093</v>
      </c>
      <c r="C40" s="47">
        <v>3890.113527451867</v>
      </c>
      <c r="D40" s="47">
        <v>3067.238113356701</v>
      </c>
      <c r="E40" s="47">
        <v>4125.4105126268123</v>
      </c>
      <c r="F40" s="47">
        <v>11958.257937239399</v>
      </c>
      <c r="G40" s="49">
        <v>1642.0004210183899</v>
      </c>
      <c r="I40" s="48">
        <v>3600</v>
      </c>
      <c r="J40" s="47">
        <f t="shared" si="5"/>
        <v>0</v>
      </c>
      <c r="K40" s="47">
        <f t="shared" si="12"/>
        <v>0</v>
      </c>
      <c r="L40" s="47">
        <f t="shared" si="6"/>
        <v>-5.9916721545743158E-4</v>
      </c>
      <c r="M40" s="47">
        <f t="shared" si="17"/>
        <v>5.9916721545743158E-4</v>
      </c>
      <c r="N40" s="47">
        <f t="shared" si="8"/>
        <v>-1.126908258979387E-2</v>
      </c>
      <c r="O40" s="47">
        <f t="shared" si="13"/>
        <v>1.126908258979387E-2</v>
      </c>
      <c r="P40" s="47">
        <f t="shared" si="9"/>
        <v>-7.9024734104900352E-2</v>
      </c>
      <c r="Q40" s="47">
        <f t="shared" si="14"/>
        <v>7.9024734104900352E-2</v>
      </c>
      <c r="R40" s="47">
        <f t="shared" si="10"/>
        <v>-1.015575340652381E-3</v>
      </c>
      <c r="S40" s="47">
        <f t="shared" si="15"/>
        <v>1.015575340652381E-3</v>
      </c>
      <c r="T40" s="47">
        <f t="shared" si="11"/>
        <v>0</v>
      </c>
      <c r="U40" s="49">
        <f t="shared" si="16"/>
        <v>0</v>
      </c>
    </row>
    <row r="41" spans="2:21" x14ac:dyDescent="0.3">
      <c r="B41" s="48">
        <v>7794.0166090119437</v>
      </c>
      <c r="C41" s="47">
        <v>3925.731286042198</v>
      </c>
      <c r="D41" s="47">
        <v>2807.3936934178309</v>
      </c>
      <c r="E41" s="47">
        <v>3869.0686139683612</v>
      </c>
      <c r="F41" s="47">
        <v>11968.122314668901</v>
      </c>
      <c r="G41" s="49">
        <v>1662.5971741635401</v>
      </c>
      <c r="I41" s="48">
        <v>3700</v>
      </c>
      <c r="J41" s="47">
        <f t="shared" si="5"/>
        <v>0</v>
      </c>
      <c r="K41" s="47">
        <f t="shared" si="12"/>
        <v>0</v>
      </c>
      <c r="L41" s="47">
        <f t="shared" si="6"/>
        <v>-8.4099677661302608E-3</v>
      </c>
      <c r="M41" s="47">
        <f t="shared" si="17"/>
        <v>8.4099677661302608E-3</v>
      </c>
      <c r="N41" s="47">
        <f t="shared" si="8"/>
        <v>-2.5083536808233756E-3</v>
      </c>
      <c r="O41" s="47">
        <f t="shared" si="13"/>
        <v>2.5083536808233756E-3</v>
      </c>
      <c r="P41" s="47">
        <f t="shared" si="9"/>
        <v>-5.5259680182124425E-2</v>
      </c>
      <c r="Q41" s="47">
        <f t="shared" si="14"/>
        <v>5.5259680182124425E-2</v>
      </c>
      <c r="R41" s="47">
        <f t="shared" si="10"/>
        <v>-4.0483441823283152E-2</v>
      </c>
      <c r="S41" s="47">
        <f t="shared" si="15"/>
        <v>4.0483441823283152E-2</v>
      </c>
      <c r="T41" s="47">
        <f t="shared" si="11"/>
        <v>0</v>
      </c>
      <c r="U41" s="49">
        <f t="shared" si="16"/>
        <v>0</v>
      </c>
    </row>
    <row r="42" spans="2:21" x14ac:dyDescent="0.3">
      <c r="B42" s="48">
        <v>8620.2616874188116</v>
      </c>
      <c r="C42" s="47">
        <v>3034.0904531503002</v>
      </c>
      <c r="D42" s="47">
        <v>2888.8087085800821</v>
      </c>
      <c r="E42" s="47">
        <v>3908.3133411627209</v>
      </c>
      <c r="F42" s="47">
        <v>12804.8727107138</v>
      </c>
      <c r="G42" s="49">
        <v>2479.8168029693702</v>
      </c>
      <c r="I42" s="48">
        <v>3800</v>
      </c>
      <c r="J42" s="47">
        <f t="shared" si="5"/>
        <v>0</v>
      </c>
      <c r="K42" s="47">
        <f t="shared" si="12"/>
        <v>0</v>
      </c>
      <c r="L42" s="47">
        <f t="shared" si="6"/>
        <v>-0.1018098735245148</v>
      </c>
      <c r="M42" s="47">
        <f t="shared" si="17"/>
        <v>0.1018098735245148</v>
      </c>
      <c r="N42" s="47">
        <f t="shared" si="8"/>
        <v>-7.6013797492183795E-4</v>
      </c>
      <c r="O42" s="47">
        <f t="shared" si="13"/>
        <v>7.6013797492183795E-4</v>
      </c>
      <c r="P42" s="47">
        <f t="shared" si="9"/>
        <v>-8.4531447641980201E-3</v>
      </c>
      <c r="Q42" s="47">
        <f t="shared" si="14"/>
        <v>8.4531447641980201E-3</v>
      </c>
      <c r="R42" s="47">
        <f t="shared" si="10"/>
        <v>-3.6447934199788916E-2</v>
      </c>
      <c r="S42" s="47">
        <f t="shared" si="15"/>
        <v>3.6447934199788916E-2</v>
      </c>
      <c r="T42" s="47">
        <f t="shared" si="11"/>
        <v>0</v>
      </c>
      <c r="U42" s="49">
        <f t="shared" si="16"/>
        <v>0</v>
      </c>
    </row>
    <row r="43" spans="2:21" x14ac:dyDescent="0.3">
      <c r="B43" s="48">
        <v>8970.3501632070984</v>
      </c>
      <c r="C43" s="47">
        <v>3520.216515831255</v>
      </c>
      <c r="D43" s="47">
        <v>3745.920341659385</v>
      </c>
      <c r="E43" s="47">
        <v>4770.1989593289791</v>
      </c>
      <c r="F43" s="47">
        <v>12360.3172223451</v>
      </c>
      <c r="G43" s="49">
        <v>1967.40767678884</v>
      </c>
      <c r="I43" s="48">
        <v>3900</v>
      </c>
      <c r="J43" s="47">
        <f t="shared" si="5"/>
        <v>0</v>
      </c>
      <c r="K43" s="47">
        <f t="shared" si="12"/>
        <v>0</v>
      </c>
      <c r="L43" s="47">
        <f t="shared" si="6"/>
        <v>-0.21222746476382437</v>
      </c>
      <c r="M43" s="47">
        <f t="shared" si="17"/>
        <v>0.21222746476382437</v>
      </c>
      <c r="N43" s="47">
        <f t="shared" si="8"/>
        <v>-0.13748649513786126</v>
      </c>
      <c r="O43" s="47">
        <f t="shared" si="13"/>
        <v>0.13748649513786126</v>
      </c>
      <c r="P43" s="47">
        <f t="shared" si="9"/>
        <v>-5.7709894287537568E-2</v>
      </c>
      <c r="Q43" s="47">
        <f t="shared" si="14"/>
        <v>5.7709894287537568E-2</v>
      </c>
      <c r="R43" s="47">
        <f t="shared" si="10"/>
        <v>-9.5692182343065688E-2</v>
      </c>
      <c r="S43" s="47">
        <f t="shared" si="15"/>
        <v>9.5692182343065688E-2</v>
      </c>
      <c r="T43" s="47">
        <f t="shared" si="11"/>
        <v>-4.5847808350924141E-121</v>
      </c>
      <c r="U43" s="49">
        <f t="shared" si="16"/>
        <v>4.5847808350924141E-121</v>
      </c>
    </row>
    <row r="44" spans="2:21" x14ac:dyDescent="0.3">
      <c r="B44" s="48">
        <v>8281.7580627453372</v>
      </c>
      <c r="C44" s="47">
        <v>4286.7935131094046</v>
      </c>
      <c r="D44" s="47">
        <v>3733.707318154346</v>
      </c>
      <c r="E44" s="47">
        <v>4796.4816773345847</v>
      </c>
      <c r="F44" s="47">
        <v>11549.196541109101</v>
      </c>
      <c r="G44" s="49">
        <v>1193.1115027887899</v>
      </c>
      <c r="I44" s="48">
        <v>4000</v>
      </c>
      <c r="J44" s="47">
        <f t="shared" si="5"/>
        <v>0</v>
      </c>
      <c r="K44" s="47">
        <f t="shared" si="12"/>
        <v>0</v>
      </c>
      <c r="L44" s="47">
        <f t="shared" si="6"/>
        <v>-0.19892850075445218</v>
      </c>
      <c r="M44" s="47">
        <f t="shared" si="17"/>
        <v>0.19892850075445218</v>
      </c>
      <c r="N44" s="47">
        <f t="shared" si="8"/>
        <v>-1.7070604609791835E-3</v>
      </c>
      <c r="O44" s="47">
        <f t="shared" si="13"/>
        <v>1.7070604609791835E-3</v>
      </c>
      <c r="P44" s="47">
        <f t="shared" si="9"/>
        <v>-7.6677303170613317E-2</v>
      </c>
      <c r="Q44" s="47">
        <f t="shared" si="14"/>
        <v>7.6677303170613317E-2</v>
      </c>
      <c r="R44" s="47">
        <f t="shared" si="10"/>
        <v>-0.17953877911514501</v>
      </c>
      <c r="S44" s="47">
        <f t="shared" si="15"/>
        <v>0.17953877911514501</v>
      </c>
      <c r="T44" s="47">
        <f t="shared" si="11"/>
        <v>-2.1987975757859019E-4</v>
      </c>
      <c r="U44" s="49">
        <f t="shared" si="16"/>
        <v>2.1987975757859019E-4</v>
      </c>
    </row>
    <row r="45" spans="2:21" x14ac:dyDescent="0.3">
      <c r="B45" s="48">
        <v>8187.4838633264926</v>
      </c>
      <c r="C45" s="47">
        <v>4310.4906795092229</v>
      </c>
      <c r="D45" s="47">
        <v>3656.6483888922621</v>
      </c>
      <c r="E45" s="47">
        <v>4721.143871152829</v>
      </c>
      <c r="F45" s="47">
        <v>11520.4254504154</v>
      </c>
      <c r="G45" s="49">
        <v>1173.11014865019</v>
      </c>
      <c r="I45" s="48">
        <v>4100</v>
      </c>
      <c r="J45" s="47">
        <f t="shared" si="5"/>
        <v>0</v>
      </c>
      <c r="K45" s="47">
        <f t="shared" si="12"/>
        <v>0</v>
      </c>
      <c r="L45" s="47">
        <f t="shared" si="6"/>
        <v>-0.12333909799841748</v>
      </c>
      <c r="M45" s="47">
        <f t="shared" si="17"/>
        <v>0.12333909799841748</v>
      </c>
      <c r="N45" s="47">
        <f t="shared" si="8"/>
        <v>-1.0231480849089038E-2</v>
      </c>
      <c r="O45" s="47">
        <f t="shared" si="13"/>
        <v>1.0231480849089038E-2</v>
      </c>
      <c r="P45" s="47">
        <f t="shared" si="9"/>
        <v>-0.20923113952384353</v>
      </c>
      <c r="Q45" s="47">
        <f t="shared" si="14"/>
        <v>0.20923113952384353</v>
      </c>
      <c r="R45" s="47">
        <f t="shared" si="10"/>
        <v>-5.1576310860387872E-2</v>
      </c>
      <c r="S45" s="47">
        <f t="shared" si="15"/>
        <v>5.1576310860387872E-2</v>
      </c>
      <c r="T45" s="47">
        <f t="shared" si="11"/>
        <v>-2.0195711477666162E-61</v>
      </c>
      <c r="U45" s="49">
        <f t="shared" si="16"/>
        <v>2.0195711477666162E-61</v>
      </c>
    </row>
    <row r="46" spans="2:21" x14ac:dyDescent="0.3">
      <c r="B46" s="48">
        <v>8704.790652195541</v>
      </c>
      <c r="C46" s="47">
        <v>3910.1513861735111</v>
      </c>
      <c r="D46" s="47">
        <v>4044.6733099161179</v>
      </c>
      <c r="E46" s="47">
        <v>5086.159565324424</v>
      </c>
      <c r="F46" s="47">
        <v>11724.768645935699</v>
      </c>
      <c r="G46" s="49">
        <v>1323.2057197096999</v>
      </c>
      <c r="I46" s="48">
        <v>4200</v>
      </c>
      <c r="J46" s="47">
        <f t="shared" si="5"/>
        <v>0</v>
      </c>
      <c r="K46" s="47">
        <f t="shared" si="12"/>
        <v>0</v>
      </c>
      <c r="L46" s="47">
        <f t="shared" si="6"/>
        <v>-0.20299830712084838</v>
      </c>
      <c r="M46" s="47">
        <f t="shared" si="17"/>
        <v>0.20299830712084838</v>
      </c>
      <c r="N46" s="47">
        <f t="shared" si="8"/>
        <v>-8.0895519738131222E-2</v>
      </c>
      <c r="O46" s="47">
        <f t="shared" si="13"/>
        <v>8.0895519738131222E-2</v>
      </c>
      <c r="P46" s="47">
        <f t="shared" si="9"/>
        <v>-0.16360003831270356</v>
      </c>
      <c r="Q46" s="47">
        <f t="shared" si="14"/>
        <v>0.16360003831270356</v>
      </c>
      <c r="R46" s="47">
        <f t="shared" si="10"/>
        <v>-2.9277790535072105E-3</v>
      </c>
      <c r="S46" s="47">
        <f t="shared" si="15"/>
        <v>2.9277790535072105E-3</v>
      </c>
      <c r="T46" s="47">
        <f t="shared" si="11"/>
        <v>-3.5525508617324134E-292</v>
      </c>
      <c r="U46" s="49">
        <f t="shared" si="16"/>
        <v>3.5525508617324134E-292</v>
      </c>
    </row>
    <row r="47" spans="2:21" x14ac:dyDescent="0.3">
      <c r="B47" s="48">
        <v>9530.2240211818262</v>
      </c>
      <c r="C47" s="47">
        <v>3107.5090008239331</v>
      </c>
      <c r="D47" s="47">
        <v>3767.656038559338</v>
      </c>
      <c r="E47" s="47">
        <v>4268.6087475079867</v>
      </c>
      <c r="F47" s="47">
        <v>11772.913447585001</v>
      </c>
      <c r="G47" s="49">
        <v>1207.61411710371</v>
      </c>
      <c r="I47" s="48">
        <v>4300</v>
      </c>
      <c r="J47" s="47">
        <f t="shared" si="5"/>
        <v>0</v>
      </c>
      <c r="K47" s="47">
        <f t="shared" si="12"/>
        <v>0</v>
      </c>
      <c r="L47" s="47">
        <f t="shared" si="6"/>
        <v>-0.16027604080325314</v>
      </c>
      <c r="M47" s="47">
        <f t="shared" si="17"/>
        <v>0.16027604080325314</v>
      </c>
      <c r="N47" s="47">
        <f t="shared" si="8"/>
        <v>-3.4504305552082335E-3</v>
      </c>
      <c r="O47" s="47">
        <f t="shared" si="13"/>
        <v>3.4504305552082335E-3</v>
      </c>
      <c r="P47" s="47">
        <f t="shared" si="9"/>
        <v>-7.1875087343091823E-2</v>
      </c>
      <c r="Q47" s="47">
        <f t="shared" si="14"/>
        <v>7.1875087343091823E-2</v>
      </c>
      <c r="R47" s="47">
        <f t="shared" si="10"/>
        <v>-2.7282029901526432E-4</v>
      </c>
      <c r="S47" s="47">
        <f t="shared" si="15"/>
        <v>2.7282029901526432E-4</v>
      </c>
      <c r="T47" s="47">
        <f t="shared" si="11"/>
        <v>0</v>
      </c>
      <c r="U47" s="49">
        <f t="shared" si="16"/>
        <v>0</v>
      </c>
    </row>
    <row r="48" spans="2:21" x14ac:dyDescent="0.3">
      <c r="B48" s="48">
        <v>8965.1329098030819</v>
      </c>
      <c r="C48" s="47">
        <v>3650.0773422593402</v>
      </c>
      <c r="D48" s="47">
        <v>4346.4427265055547</v>
      </c>
      <c r="E48" s="47">
        <v>4841.2134286392611</v>
      </c>
      <c r="F48" s="47">
        <v>11626.396172540601</v>
      </c>
      <c r="G48" s="49">
        <v>1171.6865725125499</v>
      </c>
      <c r="I48" s="48">
        <v>4400</v>
      </c>
      <c r="J48" s="47">
        <f t="shared" si="5"/>
        <v>0</v>
      </c>
      <c r="K48" s="47">
        <f t="shared" si="12"/>
        <v>0</v>
      </c>
      <c r="L48" s="47">
        <f t="shared" si="6"/>
        <v>-7.4733206697837853E-2</v>
      </c>
      <c r="M48" s="47">
        <f t="shared" si="17"/>
        <v>7.4733206697837853E-2</v>
      </c>
      <c r="N48" s="47">
        <f t="shared" si="8"/>
        <v>-9.1327720497260595E-2</v>
      </c>
      <c r="O48" s="47">
        <f t="shared" si="13"/>
        <v>9.1327720497260595E-2</v>
      </c>
      <c r="P48" s="47">
        <f t="shared" si="9"/>
        <v>-5.0484707861174066E-2</v>
      </c>
      <c r="Q48" s="47">
        <f t="shared" si="14"/>
        <v>5.0484707861174066E-2</v>
      </c>
      <c r="R48" s="47">
        <f t="shared" si="10"/>
        <v>-2.0223917133372538E-120</v>
      </c>
      <c r="S48" s="47">
        <f t="shared" si="15"/>
        <v>2.0223917133372538E-120</v>
      </c>
      <c r="T48" s="47">
        <f t="shared" si="11"/>
        <v>0</v>
      </c>
      <c r="U48" s="49">
        <f t="shared" si="16"/>
        <v>0</v>
      </c>
    </row>
    <row r="49" spans="2:21" x14ac:dyDescent="0.3">
      <c r="B49" s="48">
        <v>7666.822105155763</v>
      </c>
      <c r="C49" s="47">
        <v>4051.5205529360342</v>
      </c>
      <c r="D49" s="47">
        <v>2854.7102080251948</v>
      </c>
      <c r="E49" s="47">
        <v>3922.1145699243698</v>
      </c>
      <c r="F49" s="47">
        <v>11778.9608266292</v>
      </c>
      <c r="G49" s="49">
        <v>1474.3233421523801</v>
      </c>
      <c r="I49" s="48">
        <v>4500</v>
      </c>
      <c r="J49" s="47">
        <f t="shared" si="5"/>
        <v>-3.4856908458141208E-147</v>
      </c>
      <c r="K49" s="47">
        <f t="shared" si="12"/>
        <v>3.4856908458141208E-147</v>
      </c>
      <c r="L49" s="47">
        <f t="shared" si="6"/>
        <v>-0.13231099981453132</v>
      </c>
      <c r="M49" s="47">
        <f t="shared" si="17"/>
        <v>0.13231099981453132</v>
      </c>
      <c r="N49" s="47">
        <f t="shared" si="8"/>
        <v>-7.6018317372549028E-3</v>
      </c>
      <c r="O49" s="47">
        <f t="shared" si="13"/>
        <v>7.6018317372549028E-3</v>
      </c>
      <c r="P49" s="47">
        <f t="shared" si="9"/>
        <v>-0.23668473527925074</v>
      </c>
      <c r="Q49" s="47">
        <f t="shared" si="14"/>
        <v>0.23668473527925074</v>
      </c>
      <c r="R49" s="47">
        <f t="shared" si="10"/>
        <v>-1.1041754147080689E-32</v>
      </c>
      <c r="S49" s="47">
        <f t="shared" si="15"/>
        <v>1.1041754147080689E-32</v>
      </c>
      <c r="T49" s="47">
        <f t="shared" si="11"/>
        <v>0</v>
      </c>
      <c r="U49" s="49">
        <f t="shared" si="16"/>
        <v>0</v>
      </c>
    </row>
    <row r="50" spans="2:21" x14ac:dyDescent="0.3">
      <c r="B50" s="48">
        <v>8279.6859264435952</v>
      </c>
      <c r="C50" s="47">
        <v>3904.1311059488471</v>
      </c>
      <c r="D50" s="47">
        <v>3382.622504081367</v>
      </c>
      <c r="E50" s="47">
        <v>4428.7431374092257</v>
      </c>
      <c r="F50" s="47">
        <v>11924.381073345099</v>
      </c>
      <c r="G50" s="49">
        <v>1587.38451712288</v>
      </c>
      <c r="I50" s="48">
        <v>4600</v>
      </c>
      <c r="J50" s="47">
        <f t="shared" si="5"/>
        <v>-2.6007577070921358E-9</v>
      </c>
      <c r="K50" s="47">
        <f t="shared" si="12"/>
        <v>2.6007577070921358E-9</v>
      </c>
      <c r="L50" s="47">
        <f t="shared" si="6"/>
        <v>-0.36466248477859253</v>
      </c>
      <c r="M50" s="47">
        <f t="shared" si="17"/>
        <v>0.36466248477859253</v>
      </c>
      <c r="N50" s="47">
        <f t="shared" si="8"/>
        <v>-7.4971085600775561E-2</v>
      </c>
      <c r="O50" s="47">
        <f t="shared" si="13"/>
        <v>7.4971085600775561E-2</v>
      </c>
      <c r="P50" s="47">
        <f t="shared" si="9"/>
        <v>-1.1308051231690659E-5</v>
      </c>
      <c r="Q50" s="47">
        <f t="shared" si="14"/>
        <v>1.1308051231690659E-5</v>
      </c>
      <c r="R50" s="47">
        <f t="shared" si="10"/>
        <v>-3.5537573125614456E-9</v>
      </c>
      <c r="S50" s="47">
        <f t="shared" si="15"/>
        <v>3.5537573125614456E-9</v>
      </c>
      <c r="T50" s="47">
        <f t="shared" si="11"/>
        <v>-4.7459088344295526E-297</v>
      </c>
      <c r="U50" s="49">
        <f t="shared" si="16"/>
        <v>4.7459088344295526E-297</v>
      </c>
    </row>
    <row r="51" spans="2:21" x14ac:dyDescent="0.3">
      <c r="B51" s="48">
        <v>8124.9335042327184</v>
      </c>
      <c r="C51" s="47">
        <v>4073.864541520677</v>
      </c>
      <c r="D51" s="47">
        <v>3371.8199658892891</v>
      </c>
      <c r="E51" s="47">
        <v>4433.4515661907326</v>
      </c>
      <c r="F51" s="47">
        <v>11755.9787801823</v>
      </c>
      <c r="G51" s="49">
        <v>1425.14704846429</v>
      </c>
      <c r="I51" s="48">
        <v>4700</v>
      </c>
      <c r="J51" s="47">
        <f t="shared" si="5"/>
        <v>-4.8397065654855375E-6</v>
      </c>
      <c r="K51" s="47">
        <f t="shared" si="12"/>
        <v>4.8397065654855375E-6</v>
      </c>
      <c r="L51" s="47">
        <f t="shared" si="6"/>
        <v>-0.18098200573256112</v>
      </c>
      <c r="M51" s="47">
        <f t="shared" si="17"/>
        <v>0.18098200573256112</v>
      </c>
      <c r="N51" s="47">
        <f t="shared" si="8"/>
        <v>-1.1727312287733578E-2</v>
      </c>
      <c r="O51" s="47">
        <f t="shared" si="13"/>
        <v>1.1727312287733578E-2</v>
      </c>
      <c r="P51" s="47">
        <f t="shared" si="9"/>
        <v>-2.1874249020221864E-2</v>
      </c>
      <c r="Q51" s="47">
        <f t="shared" si="14"/>
        <v>2.1874249020221864E-2</v>
      </c>
      <c r="R51" s="47">
        <f t="shared" si="10"/>
        <v>-6.9601303811716725E-2</v>
      </c>
      <c r="S51" s="47">
        <f t="shared" si="15"/>
        <v>6.9601303811716725E-2</v>
      </c>
      <c r="T51" s="47">
        <f t="shared" si="11"/>
        <v>-1.2186608716403615E-63</v>
      </c>
      <c r="U51" s="49">
        <f t="shared" si="16"/>
        <v>1.2186608716403615E-63</v>
      </c>
    </row>
    <row r="52" spans="2:21" x14ac:dyDescent="0.3">
      <c r="B52" s="48">
        <v>9740.3306646767032</v>
      </c>
      <c r="C52" s="47">
        <v>3059.3773219030991</v>
      </c>
      <c r="D52" s="47">
        <v>4116.3970925708927</v>
      </c>
      <c r="E52" s="47">
        <v>5118.0256807186752</v>
      </c>
      <c r="F52" s="47">
        <v>12998.6164521586</v>
      </c>
      <c r="G52" s="49">
        <v>2531.7099740925801</v>
      </c>
      <c r="I52" s="48">
        <v>4800</v>
      </c>
      <c r="J52" s="47">
        <f t="shared" si="5"/>
        <v>-3.1939459795009371E-3</v>
      </c>
      <c r="K52" s="47">
        <f t="shared" si="12"/>
        <v>3.1939459795009371E-3</v>
      </c>
      <c r="L52" s="47">
        <f t="shared" si="6"/>
        <v>-0.22778920562975952</v>
      </c>
      <c r="M52" s="47">
        <f t="shared" si="17"/>
        <v>0.22778920562975952</v>
      </c>
      <c r="N52" s="47">
        <f t="shared" si="8"/>
        <v>-1.6394831761036763E-6</v>
      </c>
      <c r="O52" s="47">
        <f t="shared" si="13"/>
        <v>1.6394831761036763E-6</v>
      </c>
      <c r="P52" s="47">
        <f t="shared" si="9"/>
        <v>-0.21437873411695851</v>
      </c>
      <c r="Q52" s="47">
        <f t="shared" si="14"/>
        <v>0.21437873411695851</v>
      </c>
      <c r="R52" s="47">
        <f t="shared" si="10"/>
        <v>-1.6157316643809395E-9</v>
      </c>
      <c r="S52" s="47">
        <f t="shared" si="15"/>
        <v>1.6157316643809395E-9</v>
      </c>
      <c r="T52" s="47">
        <f t="shared" si="11"/>
        <v>-5.9931283892260571E-4</v>
      </c>
      <c r="U52" s="49">
        <f t="shared" si="16"/>
        <v>5.9931283892260571E-4</v>
      </c>
    </row>
    <row r="53" spans="2:21" x14ac:dyDescent="0.3">
      <c r="B53" s="48">
        <v>7323.0885033012164</v>
      </c>
      <c r="C53" s="47">
        <v>4332.757663491102</v>
      </c>
      <c r="D53" s="47">
        <v>2837.5443117526702</v>
      </c>
      <c r="E53" s="47">
        <v>4272.66515021334</v>
      </c>
      <c r="F53" s="47">
        <v>11088.633027039899</v>
      </c>
      <c r="G53" s="49">
        <v>784.45676954757596</v>
      </c>
      <c r="I53" s="48">
        <v>4900</v>
      </c>
      <c r="J53" s="47">
        <f t="shared" si="5"/>
        <v>-4.4002952679485639E-2</v>
      </c>
      <c r="K53" s="47">
        <f t="shared" si="12"/>
        <v>4.4002952679485639E-2</v>
      </c>
      <c r="L53" s="47">
        <f t="shared" si="6"/>
        <v>-8.317219124131324E-2</v>
      </c>
      <c r="M53" s="47">
        <f t="shared" si="17"/>
        <v>8.317219124131324E-2</v>
      </c>
      <c r="N53" s="47">
        <f t="shared" si="8"/>
        <v>-1.6051924348244081E-4</v>
      </c>
      <c r="O53" s="47">
        <f t="shared" si="13"/>
        <v>1.6051924348244081E-4</v>
      </c>
      <c r="P53" s="47">
        <f t="shared" si="9"/>
        <v>-7.2435332128223798E-2</v>
      </c>
      <c r="Q53" s="47">
        <f t="shared" si="14"/>
        <v>7.2435332128223798E-2</v>
      </c>
      <c r="R53" s="47">
        <f t="shared" si="10"/>
        <v>-1.5092235077348416E-5</v>
      </c>
      <c r="S53" s="47">
        <f t="shared" si="15"/>
        <v>1.5092235077348416E-5</v>
      </c>
      <c r="T53" s="47">
        <f t="shared" si="11"/>
        <v>-5.6445787269067972E-118</v>
      </c>
      <c r="U53" s="49">
        <f t="shared" si="16"/>
        <v>5.6445787269067972E-118</v>
      </c>
    </row>
    <row r="54" spans="2:21" x14ac:dyDescent="0.3">
      <c r="B54" s="48">
        <v>8535.197975927631</v>
      </c>
      <c r="C54" s="47">
        <v>4133.7779028738087</v>
      </c>
      <c r="D54" s="47">
        <v>4169.2879994643672</v>
      </c>
      <c r="E54" s="47">
        <v>4989.9731096817131</v>
      </c>
      <c r="F54" s="47">
        <v>11027.435178801299</v>
      </c>
      <c r="G54" s="49">
        <v>602.67346401136797</v>
      </c>
      <c r="I54" s="48">
        <v>5000</v>
      </c>
      <c r="J54" s="47">
        <f t="shared" si="5"/>
        <v>-4.0231560794268553E-2</v>
      </c>
      <c r="K54" s="47">
        <f t="shared" si="12"/>
        <v>4.0231560794268553E-2</v>
      </c>
      <c r="L54" s="47">
        <f t="shared" si="6"/>
        <v>-0.10083238069742591</v>
      </c>
      <c r="M54" s="47">
        <f t="shared" si="17"/>
        <v>0.10083238069742591</v>
      </c>
      <c r="N54" s="47">
        <f t="shared" si="8"/>
        <v>-4.6777652611726106E-122</v>
      </c>
      <c r="O54" s="47">
        <f t="shared" si="13"/>
        <v>4.6777652611726106E-122</v>
      </c>
      <c r="P54" s="47">
        <f t="shared" si="9"/>
        <v>-0.19982192020217032</v>
      </c>
      <c r="Q54" s="47">
        <f t="shared" si="14"/>
        <v>0.19982192020217032</v>
      </c>
      <c r="R54" s="47">
        <f t="shared" si="10"/>
        <v>-7.978731504511255E-2</v>
      </c>
      <c r="S54" s="47">
        <f t="shared" si="15"/>
        <v>7.978731504511255E-2</v>
      </c>
      <c r="T54" s="47">
        <f t="shared" si="11"/>
        <v>0</v>
      </c>
      <c r="U54" s="49">
        <f t="shared" si="16"/>
        <v>0</v>
      </c>
    </row>
    <row r="55" spans="2:21" x14ac:dyDescent="0.3">
      <c r="B55" s="48">
        <v>8532.538639661856</v>
      </c>
      <c r="C55" s="47">
        <v>4223.9687464763629</v>
      </c>
      <c r="D55" s="47">
        <v>4248.0268913470254</v>
      </c>
      <c r="E55" s="47">
        <v>4863.8008842487388</v>
      </c>
      <c r="F55" s="47">
        <v>10728.136072253499</v>
      </c>
      <c r="G55" s="49">
        <v>282.62103075797199</v>
      </c>
      <c r="I55" s="48">
        <v>5100</v>
      </c>
      <c r="J55" s="47">
        <f t="shared" si="5"/>
        <v>-8.1323854275358791E-79</v>
      </c>
      <c r="K55" s="47">
        <f t="shared" si="12"/>
        <v>8.1323854275358791E-79</v>
      </c>
      <c r="L55" s="47">
        <f t="shared" si="6"/>
        <v>-0.29716235765763793</v>
      </c>
      <c r="M55" s="47">
        <f t="shared" si="17"/>
        <v>0.29716235765763793</v>
      </c>
      <c r="N55" s="47">
        <f t="shared" si="8"/>
        <v>0</v>
      </c>
      <c r="O55" s="47">
        <f t="shared" si="13"/>
        <v>0</v>
      </c>
      <c r="P55" s="47">
        <f t="shared" si="9"/>
        <v>-3.7978583504519508E-3</v>
      </c>
      <c r="Q55" s="47">
        <f t="shared" si="14"/>
        <v>3.7978583504519508E-3</v>
      </c>
      <c r="R55" s="47">
        <f t="shared" si="10"/>
        <v>-5.6164115493656713E-2</v>
      </c>
      <c r="S55" s="47">
        <f t="shared" si="15"/>
        <v>5.6164115493656713E-2</v>
      </c>
      <c r="T55" s="47">
        <f t="shared" si="11"/>
        <v>0</v>
      </c>
      <c r="U55" s="49">
        <f t="shared" si="16"/>
        <v>0</v>
      </c>
    </row>
    <row r="56" spans="2:21" x14ac:dyDescent="0.3">
      <c r="B56" s="48">
        <v>8080.6395154747488</v>
      </c>
      <c r="C56" s="47">
        <v>4531.5792022315236</v>
      </c>
      <c r="D56" s="47">
        <v>3626.9122045288809</v>
      </c>
      <c r="E56" s="47">
        <v>4879.7296995018833</v>
      </c>
      <c r="F56" s="47">
        <v>11226.877589256101</v>
      </c>
      <c r="G56" s="49">
        <v>876.74561228003097</v>
      </c>
      <c r="I56" s="48">
        <v>5200</v>
      </c>
      <c r="J56" s="47">
        <f t="shared" si="5"/>
        <v>-6.8070370788308565E-4</v>
      </c>
      <c r="K56" s="47">
        <f t="shared" si="12"/>
        <v>6.8070370788308565E-4</v>
      </c>
      <c r="L56" s="47">
        <f t="shared" si="6"/>
        <v>-0.15630168865644703</v>
      </c>
      <c r="M56" s="47">
        <f t="shared" si="17"/>
        <v>0.15630168865644703</v>
      </c>
      <c r="N56" s="47">
        <f t="shared" si="8"/>
        <v>0</v>
      </c>
      <c r="O56" s="47">
        <f t="shared" si="13"/>
        <v>0</v>
      </c>
      <c r="P56" s="47">
        <f t="shared" si="9"/>
        <v>-0.18907473972473016</v>
      </c>
      <c r="Q56" s="47">
        <f t="shared" si="14"/>
        <v>0.18907473972473016</v>
      </c>
      <c r="R56" s="47">
        <f t="shared" si="10"/>
        <v>-1.0696591796694195E-3</v>
      </c>
      <c r="S56" s="47">
        <f t="shared" si="15"/>
        <v>1.0696591796694195E-3</v>
      </c>
      <c r="T56" s="47">
        <f t="shared" si="11"/>
        <v>0</v>
      </c>
      <c r="U56" s="49">
        <f t="shared" si="16"/>
        <v>0</v>
      </c>
    </row>
    <row r="57" spans="2:21" x14ac:dyDescent="0.3">
      <c r="B57" s="48">
        <v>6531.1465333122378</v>
      </c>
      <c r="C57" s="47">
        <v>4119.865586647401</v>
      </c>
      <c r="D57" s="47">
        <v>2120.1219269177882</v>
      </c>
      <c r="E57" s="47">
        <v>4032.6733424559379</v>
      </c>
      <c r="F57" s="47">
        <v>10576.74489666</v>
      </c>
      <c r="G57" s="49">
        <v>268.80074769848397</v>
      </c>
      <c r="I57" s="48">
        <v>5300</v>
      </c>
      <c r="J57" s="47">
        <f t="shared" si="5"/>
        <v>-7.2769184528899813E-2</v>
      </c>
      <c r="K57" s="47">
        <f t="shared" si="12"/>
        <v>7.2769184528899813E-2</v>
      </c>
      <c r="L57" s="47">
        <f t="shared" si="6"/>
        <v>-0.14127652906544982</v>
      </c>
      <c r="M57" s="47">
        <f t="shared" si="17"/>
        <v>0.14127652906544982</v>
      </c>
      <c r="N57" s="47">
        <f t="shared" si="8"/>
        <v>0</v>
      </c>
      <c r="O57" s="47">
        <f t="shared" si="13"/>
        <v>0</v>
      </c>
      <c r="P57" s="47">
        <f t="shared" si="9"/>
        <v>-0.23108180329967729</v>
      </c>
      <c r="Q57" s="47">
        <f t="shared" si="14"/>
        <v>0.23108180329967729</v>
      </c>
      <c r="R57" s="47">
        <f t="shared" si="10"/>
        <v>-7.3640395469790179E-19</v>
      </c>
      <c r="S57" s="47">
        <f t="shared" si="15"/>
        <v>7.3640395469790179E-19</v>
      </c>
      <c r="T57" s="47">
        <f t="shared" si="11"/>
        <v>0</v>
      </c>
      <c r="U57" s="49">
        <f t="shared" si="16"/>
        <v>0</v>
      </c>
    </row>
    <row r="58" spans="2:21" x14ac:dyDescent="0.3">
      <c r="B58" s="48">
        <v>57123.075661710762</v>
      </c>
      <c r="C58" s="47">
        <v>2488.4842723572679</v>
      </c>
      <c r="D58" s="47">
        <v>0</v>
      </c>
      <c r="E58" s="47">
        <v>3599.3065326271799</v>
      </c>
      <c r="F58" s="47">
        <v>20620.406695027501</v>
      </c>
      <c r="G58" s="49">
        <v>2055.3694790126801</v>
      </c>
      <c r="I58" s="48">
        <v>5400</v>
      </c>
      <c r="J58" s="47">
        <f t="shared" si="5"/>
        <v>-1.7817691523540514E-3</v>
      </c>
      <c r="K58" s="47">
        <f t="shared" si="12"/>
        <v>1.7817691523540514E-3</v>
      </c>
      <c r="L58" s="47">
        <f t="shared" si="6"/>
        <v>-0.42584024771277296</v>
      </c>
      <c r="M58" s="47">
        <f t="shared" si="17"/>
        <v>0.42584024771277296</v>
      </c>
      <c r="N58" s="47">
        <f t="shared" si="8"/>
        <v>0</v>
      </c>
      <c r="O58" s="47">
        <f t="shared" si="13"/>
        <v>0</v>
      </c>
      <c r="P58" s="47">
        <f t="shared" si="9"/>
        <v>-0.3296109929842066</v>
      </c>
      <c r="Q58" s="47">
        <f t="shared" si="14"/>
        <v>0.3296109929842066</v>
      </c>
      <c r="R58" s="47">
        <f t="shared" si="10"/>
        <v>-4.7595085389821792E-7</v>
      </c>
      <c r="S58" s="47">
        <f t="shared" si="15"/>
        <v>4.7595085389821792E-7</v>
      </c>
      <c r="T58" s="47">
        <f t="shared" si="11"/>
        <v>0</v>
      </c>
      <c r="U58" s="49">
        <f t="shared" si="16"/>
        <v>0</v>
      </c>
    </row>
    <row r="59" spans="2:21" x14ac:dyDescent="0.3">
      <c r="B59" s="48">
        <v>57366.829222935827</v>
      </c>
      <c r="C59" s="47">
        <v>2611.552857656076</v>
      </c>
      <c r="D59" s="47">
        <v>0</v>
      </c>
      <c r="E59" s="47">
        <v>3322.980642471211</v>
      </c>
      <c r="F59" s="47">
        <v>20393.544311382801</v>
      </c>
      <c r="G59" s="49">
        <v>2228.3913592570998</v>
      </c>
      <c r="I59" s="48">
        <v>5500</v>
      </c>
      <c r="J59" s="47">
        <f t="shared" si="5"/>
        <v>-1.6042922162475799E-5</v>
      </c>
      <c r="K59" s="47">
        <f t="shared" si="12"/>
        <v>1.6042922162475799E-5</v>
      </c>
      <c r="L59" s="47">
        <f t="shared" si="6"/>
        <v>-0.35778966933891709</v>
      </c>
      <c r="M59" s="47">
        <f t="shared" si="17"/>
        <v>0.35778966933891709</v>
      </c>
      <c r="N59" s="47">
        <f t="shared" si="8"/>
        <v>0</v>
      </c>
      <c r="O59" s="47">
        <f t="shared" si="13"/>
        <v>0</v>
      </c>
      <c r="P59" s="47">
        <f t="shared" si="9"/>
        <v>-0.40972647398595835</v>
      </c>
      <c r="Q59" s="47">
        <f t="shared" si="14"/>
        <v>0.40972647398595835</v>
      </c>
      <c r="R59" s="47">
        <f t="shared" si="10"/>
        <v>-1.6378221852303146E-136</v>
      </c>
      <c r="S59" s="47">
        <f t="shared" si="15"/>
        <v>1.6378221852303146E-136</v>
      </c>
      <c r="T59" s="47">
        <f t="shared" si="11"/>
        <v>0</v>
      </c>
      <c r="U59" s="49">
        <f t="shared" si="16"/>
        <v>0</v>
      </c>
    </row>
    <row r="60" spans="2:21" x14ac:dyDescent="0.3">
      <c r="B60" s="48">
        <v>57353.016757887017</v>
      </c>
      <c r="C60" s="47">
        <v>2612.0627126561171</v>
      </c>
      <c r="D60" s="47">
        <v>0</v>
      </c>
      <c r="E60" s="47">
        <v>3331.737131240302</v>
      </c>
      <c r="F60" s="47">
        <v>20398.3224597269</v>
      </c>
      <c r="G60" s="49">
        <v>2215.5117308788799</v>
      </c>
      <c r="I60" s="48">
        <v>5600</v>
      </c>
      <c r="J60" s="47">
        <f t="shared" si="5"/>
        <v>-3.2841648541198191E-2</v>
      </c>
      <c r="K60" s="47">
        <f t="shared" si="12"/>
        <v>3.2841648541198191E-2</v>
      </c>
      <c r="L60" s="47">
        <f t="shared" si="6"/>
        <v>-8.6962197898706919E-2</v>
      </c>
      <c r="M60" s="47">
        <f t="shared" si="17"/>
        <v>8.6962197898706919E-2</v>
      </c>
      <c r="N60" s="47">
        <f t="shared" si="8"/>
        <v>0</v>
      </c>
      <c r="O60" s="47">
        <f t="shared" si="13"/>
        <v>0</v>
      </c>
      <c r="P60" s="47">
        <f t="shared" si="9"/>
        <v>-0.13112417418619585</v>
      </c>
      <c r="Q60" s="47">
        <f t="shared" si="14"/>
        <v>0.13112417418619585</v>
      </c>
      <c r="R60" s="47">
        <f t="shared" si="10"/>
        <v>-4.0716031544532097E-36</v>
      </c>
      <c r="S60" s="47">
        <f t="shared" si="15"/>
        <v>4.0716031544532097E-36</v>
      </c>
      <c r="T60" s="47">
        <f t="shared" si="11"/>
        <v>0</v>
      </c>
      <c r="U60" s="49">
        <f t="shared" si="16"/>
        <v>0</v>
      </c>
    </row>
    <row r="61" spans="2:21" x14ac:dyDescent="0.3">
      <c r="B61" s="48">
        <v>58440.927395690647</v>
      </c>
      <c r="C61" s="47">
        <v>4670.6494416516443</v>
      </c>
      <c r="D61" s="47">
        <v>1017.546641405876</v>
      </c>
      <c r="E61" s="47">
        <v>1062.5470987783219</v>
      </c>
      <c r="F61" s="47">
        <v>18175.877462352299</v>
      </c>
      <c r="G61" s="49">
        <v>1879.3750136567401</v>
      </c>
      <c r="I61" s="48">
        <v>5700</v>
      </c>
      <c r="J61" s="47">
        <f t="shared" si="5"/>
        <v>-3.1189575146091128E-6</v>
      </c>
      <c r="K61" s="47">
        <f t="shared" si="12"/>
        <v>3.1189575146091128E-6</v>
      </c>
      <c r="L61" s="47">
        <f t="shared" si="6"/>
        <v>-7.857681014991949E-2</v>
      </c>
      <c r="M61" s="47">
        <f t="shared" si="17"/>
        <v>7.857681014991949E-2</v>
      </c>
      <c r="N61" s="47">
        <f t="shared" si="8"/>
        <v>0</v>
      </c>
      <c r="O61" s="47">
        <f t="shared" si="13"/>
        <v>0</v>
      </c>
      <c r="P61" s="47">
        <f t="shared" si="9"/>
        <v>-0.84503669717445751</v>
      </c>
      <c r="Q61" s="47">
        <f t="shared" si="14"/>
        <v>0.84503669717445751</v>
      </c>
      <c r="R61" s="47">
        <f t="shared" si="10"/>
        <v>-7.8098707657034217E-3</v>
      </c>
      <c r="S61" s="47">
        <f t="shared" si="15"/>
        <v>7.8098707657034217E-3</v>
      </c>
      <c r="T61" s="47">
        <f t="shared" si="11"/>
        <v>0</v>
      </c>
      <c r="U61" s="49">
        <f t="shared" si="16"/>
        <v>0</v>
      </c>
    </row>
    <row r="62" spans="2:21" x14ac:dyDescent="0.3">
      <c r="B62" s="48">
        <v>58612.689098822091</v>
      </c>
      <c r="C62" s="47">
        <v>4407.1209260048108</v>
      </c>
      <c r="D62" s="47">
        <v>769.85624946432529</v>
      </c>
      <c r="E62" s="47">
        <v>1210.7068190049979</v>
      </c>
      <c r="F62" s="47">
        <v>18427.9012486885</v>
      </c>
      <c r="G62" s="49">
        <v>2179.8223036310101</v>
      </c>
      <c r="I62" s="48">
        <v>6000</v>
      </c>
      <c r="J62" s="47">
        <f t="shared" si="5"/>
        <v>-1.8105478770787744E-2</v>
      </c>
      <c r="K62" s="47">
        <f t="shared" si="12"/>
        <v>1.8105478770787744E-2</v>
      </c>
      <c r="L62" s="47">
        <f t="shared" si="6"/>
        <v>-7.128668292510798E-88</v>
      </c>
      <c r="M62" s="47">
        <f t="shared" si="17"/>
        <v>7.128668292510798E-88</v>
      </c>
      <c r="N62" s="47">
        <f t="shared" si="8"/>
        <v>0</v>
      </c>
      <c r="O62" s="47">
        <f t="shared" si="13"/>
        <v>0</v>
      </c>
      <c r="P62" s="47">
        <f t="shared" si="9"/>
        <v>-0.20230766683954027</v>
      </c>
      <c r="Q62" s="47">
        <f t="shared" si="14"/>
        <v>0.20230766683954027</v>
      </c>
      <c r="R62" s="47">
        <f t="shared" si="10"/>
        <v>-1.508745455927748E-87</v>
      </c>
      <c r="S62" s="47">
        <f t="shared" si="15"/>
        <v>1.508745455927748E-87</v>
      </c>
      <c r="T62" s="47">
        <f t="shared" si="11"/>
        <v>0</v>
      </c>
      <c r="U62" s="49">
        <f t="shared" si="16"/>
        <v>0</v>
      </c>
    </row>
    <row r="63" spans="2:21" x14ac:dyDescent="0.3">
      <c r="B63" s="48">
        <v>58847.448055380883</v>
      </c>
      <c r="C63" s="47">
        <v>4185.6672620638237</v>
      </c>
      <c r="D63" s="47">
        <v>549.94592044261435</v>
      </c>
      <c r="E63" s="47">
        <v>1325.563916037162</v>
      </c>
      <c r="F63" s="47">
        <v>18657.5314070932</v>
      </c>
      <c r="G63" s="49">
        <v>2466.8561868721399</v>
      </c>
      <c r="I63" s="48">
        <v>6100</v>
      </c>
      <c r="J63" s="47">
        <f t="shared" si="5"/>
        <v>-5.4144754550404473E-9</v>
      </c>
      <c r="K63" s="47">
        <f t="shared" si="12"/>
        <v>5.4144754550404473E-9</v>
      </c>
      <c r="L63" s="47">
        <f t="shared" si="6"/>
        <v>0</v>
      </c>
      <c r="M63" s="47">
        <f t="shared" si="17"/>
        <v>0</v>
      </c>
      <c r="N63" s="47">
        <f t="shared" si="8"/>
        <v>0</v>
      </c>
      <c r="O63" s="47">
        <f t="shared" si="13"/>
        <v>0</v>
      </c>
      <c r="P63" s="47">
        <f t="shared" si="9"/>
        <v>-0.19005803938652077</v>
      </c>
      <c r="Q63" s="47">
        <f t="shared" si="14"/>
        <v>0.19005803938652077</v>
      </c>
      <c r="R63" s="47">
        <f t="shared" si="10"/>
        <v>-8.5322815161186408E-2</v>
      </c>
      <c r="S63" s="47">
        <f t="shared" si="15"/>
        <v>8.5322815161186408E-2</v>
      </c>
      <c r="T63" s="47">
        <f t="shared" si="11"/>
        <v>0</v>
      </c>
      <c r="U63" s="49">
        <f t="shared" si="16"/>
        <v>0</v>
      </c>
    </row>
    <row r="64" spans="2:21" x14ac:dyDescent="0.3">
      <c r="B64" s="48">
        <v>58814.183121780246</v>
      </c>
      <c r="C64" s="47">
        <v>4234.486002517724</v>
      </c>
      <c r="D64" s="47">
        <v>599.97947406679202</v>
      </c>
      <c r="E64" s="47">
        <v>1292.3767966774781</v>
      </c>
      <c r="F64" s="47">
        <v>18605.651268527901</v>
      </c>
      <c r="G64" s="49">
        <v>2406.6341099874599</v>
      </c>
      <c r="I64" s="48">
        <v>6200</v>
      </c>
      <c r="J64" s="47">
        <f t="shared" si="5"/>
        <v>-3.4607401746434979E-2</v>
      </c>
      <c r="K64" s="47">
        <f t="shared" si="12"/>
        <v>3.4607401746434979E-2</v>
      </c>
      <c r="L64" s="47">
        <f t="shared" si="6"/>
        <v>-5.6775826481963228E-228</v>
      </c>
      <c r="M64" s="47">
        <f t="shared" si="17"/>
        <v>5.6775826481963228E-228</v>
      </c>
      <c r="N64" s="47">
        <f t="shared" si="8"/>
        <v>0</v>
      </c>
      <c r="O64" s="47">
        <f t="shared" si="13"/>
        <v>0</v>
      </c>
      <c r="P64" s="47">
        <f t="shared" si="9"/>
        <v>-0.20732377283806269</v>
      </c>
      <c r="Q64" s="47">
        <f t="shared" si="14"/>
        <v>0.20732377283806269</v>
      </c>
      <c r="R64" s="47">
        <f t="shared" si="10"/>
        <v>-3.6123637193554898E-70</v>
      </c>
      <c r="S64" s="47">
        <f t="shared" si="15"/>
        <v>3.6123637193554898E-70</v>
      </c>
      <c r="T64" s="47">
        <f t="shared" si="11"/>
        <v>0</v>
      </c>
      <c r="U64" s="49">
        <f t="shared" si="16"/>
        <v>0</v>
      </c>
    </row>
    <row r="65" spans="2:21" x14ac:dyDescent="0.3">
      <c r="B65" s="48">
        <v>59246.192396753919</v>
      </c>
      <c r="C65" s="47">
        <v>4201.5009187631804</v>
      </c>
      <c r="D65" s="47">
        <v>532.00007945677612</v>
      </c>
      <c r="E65" s="47">
        <v>1216.8300639294901</v>
      </c>
      <c r="F65" s="47">
        <v>18696.964120370001</v>
      </c>
      <c r="G65" s="49">
        <v>2585.3672822830299</v>
      </c>
      <c r="I65" s="48">
        <v>6300</v>
      </c>
      <c r="J65" s="47">
        <f t="shared" si="5"/>
        <v>-5.8066273757403572E-4</v>
      </c>
      <c r="K65" s="47">
        <f t="shared" si="12"/>
        <v>5.8066273757403572E-4</v>
      </c>
      <c r="L65" s="47">
        <f t="shared" si="6"/>
        <v>-1.5916899495667603E-34</v>
      </c>
      <c r="M65" s="47">
        <f t="shared" si="17"/>
        <v>1.5916899495667603E-34</v>
      </c>
      <c r="N65" s="47">
        <f t="shared" si="8"/>
        <v>0</v>
      </c>
      <c r="O65" s="47">
        <f t="shared" si="13"/>
        <v>0</v>
      </c>
      <c r="P65" s="47">
        <f t="shared" si="9"/>
        <v>-8.9510511587150607E-2</v>
      </c>
      <c r="Q65" s="47">
        <f t="shared" si="14"/>
        <v>8.9510511587150607E-2</v>
      </c>
      <c r="R65" s="47">
        <f t="shared" si="10"/>
        <v>0</v>
      </c>
      <c r="S65" s="47">
        <f t="shared" si="15"/>
        <v>0</v>
      </c>
      <c r="T65" s="47">
        <f t="shared" si="11"/>
        <v>0</v>
      </c>
      <c r="U65" s="49">
        <f t="shared" si="16"/>
        <v>0</v>
      </c>
    </row>
    <row r="66" spans="2:21" x14ac:dyDescent="0.3">
      <c r="B66" s="48">
        <v>56951.049141195283</v>
      </c>
      <c r="C66" s="47">
        <v>5839.4263428686318</v>
      </c>
      <c r="D66" s="47">
        <v>1773.64524514508</v>
      </c>
      <c r="E66" s="47">
        <v>893.8547821390074</v>
      </c>
      <c r="F66" s="47">
        <v>17490.370821467099</v>
      </c>
      <c r="G66" s="49">
        <v>715.65250767446696</v>
      </c>
      <c r="I66" s="48">
        <v>6400</v>
      </c>
      <c r="J66" s="47">
        <f t="shared" si="5"/>
        <v>-6.0106156088189852E-2</v>
      </c>
      <c r="K66" s="47">
        <f t="shared" si="12"/>
        <v>6.0106156088189852E-2</v>
      </c>
      <c r="L66" s="47">
        <f t="shared" si="6"/>
        <v>-3.152210365413811E-6</v>
      </c>
      <c r="M66" s="47">
        <f t="shared" si="17"/>
        <v>3.152210365413811E-6</v>
      </c>
      <c r="N66" s="47">
        <f t="shared" si="8"/>
        <v>0</v>
      </c>
      <c r="O66" s="47">
        <f t="shared" si="13"/>
        <v>0</v>
      </c>
      <c r="P66" s="47">
        <f t="shared" si="9"/>
        <v>-2.8262552455137965E-4</v>
      </c>
      <c r="Q66" s="47">
        <f t="shared" si="14"/>
        <v>2.8262552455137965E-4</v>
      </c>
      <c r="R66" s="47">
        <f t="shared" si="10"/>
        <v>0</v>
      </c>
      <c r="S66" s="47">
        <f t="shared" si="15"/>
        <v>0</v>
      </c>
      <c r="T66" s="47">
        <f t="shared" si="11"/>
        <v>0</v>
      </c>
      <c r="U66" s="49">
        <f t="shared" si="16"/>
        <v>0</v>
      </c>
    </row>
    <row r="67" spans="2:21" x14ac:dyDescent="0.3">
      <c r="B67" s="48">
        <v>57540.831647004357</v>
      </c>
      <c r="C67" s="47">
        <v>4634.7653449922291</v>
      </c>
      <c r="D67" s="47">
        <v>814.1389806870103</v>
      </c>
      <c r="E67" s="47">
        <v>1552.890492317697</v>
      </c>
      <c r="F67" s="47">
        <v>18390.793746732099</v>
      </c>
      <c r="G67" s="49">
        <v>1864.5709663986199</v>
      </c>
      <c r="I67" s="48">
        <v>6500</v>
      </c>
      <c r="J67" s="47">
        <f t="shared" ref="J67:J102" si="18">-K67</f>
        <v>-0.11564129798395584</v>
      </c>
      <c r="K67" s="47">
        <f t="shared" si="12"/>
        <v>0.11564129798395584</v>
      </c>
      <c r="L67" s="47">
        <f t="shared" ref="L67:L102" si="19">-M67</f>
        <v>-3.3534162871748393E-132</v>
      </c>
      <c r="M67" s="47">
        <f t="shared" si="17"/>
        <v>3.3534162871748393E-132</v>
      </c>
      <c r="N67" s="47">
        <f t="shared" ref="N67:N102" si="20">-O67</f>
        <v>0</v>
      </c>
      <c r="O67" s="47">
        <f t="shared" si="13"/>
        <v>0</v>
      </c>
      <c r="P67" s="47">
        <f t="shared" ref="P67:P102" si="21">-Q67</f>
        <v>-1.7918713771835693E-8</v>
      </c>
      <c r="Q67" s="47">
        <f t="shared" si="14"/>
        <v>1.7918713771835693E-8</v>
      </c>
      <c r="R67" s="47">
        <f t="shared" ref="R67:R102" si="22">-S67</f>
        <v>0</v>
      </c>
      <c r="S67" s="47">
        <f t="shared" si="15"/>
        <v>0</v>
      </c>
      <c r="T67" s="47">
        <f t="shared" ref="T67:T102" si="23">-U67</f>
        <v>0</v>
      </c>
      <c r="U67" s="49">
        <f t="shared" si="16"/>
        <v>0</v>
      </c>
    </row>
    <row r="68" spans="2:21" x14ac:dyDescent="0.3">
      <c r="B68" s="48">
        <v>57524.078932185148</v>
      </c>
      <c r="C68" s="47">
        <v>4606.0025221429078</v>
      </c>
      <c r="D68" s="47">
        <v>781.75060061391707</v>
      </c>
      <c r="E68" s="47">
        <v>1586.1150764254351</v>
      </c>
      <c r="F68" s="47">
        <v>18423.462403440299</v>
      </c>
      <c r="G68" s="49">
        <v>1894.0320047228399</v>
      </c>
      <c r="I68" s="48">
        <v>6600</v>
      </c>
      <c r="J68" s="47">
        <f t="shared" si="18"/>
        <v>-6.176503529109862E-2</v>
      </c>
      <c r="K68" s="47">
        <f t="shared" ref="K68:K102" si="24">SUMPRODUCT(_xlfn.NORM.DIST(B$4:B$487, I68, 5, FALSE))</f>
        <v>6.176503529109862E-2</v>
      </c>
      <c r="L68" s="47">
        <f t="shared" si="19"/>
        <v>0</v>
      </c>
      <c r="M68" s="47">
        <f t="shared" si="17"/>
        <v>0</v>
      </c>
      <c r="N68" s="47">
        <f t="shared" si="20"/>
        <v>0</v>
      </c>
      <c r="O68" s="47">
        <f t="shared" ref="O68:O102" si="25">SUMPRODUCT(_xlfn.NORM.DIST(D$4:D$487, I68, 5, FALSE))</f>
        <v>0</v>
      </c>
      <c r="P68" s="47">
        <f t="shared" si="21"/>
        <v>-7.898083339761193E-2</v>
      </c>
      <c r="Q68" s="47">
        <f t="shared" ref="Q68:Q102" si="26">SUMPRODUCT(_xlfn.NORM.DIST(E$4:E$487, I68, 5, FALSE))</f>
        <v>7.898083339761193E-2</v>
      </c>
      <c r="R68" s="47">
        <f t="shared" si="22"/>
        <v>-1.3849070385020896E-231</v>
      </c>
      <c r="S68" s="47">
        <f t="shared" ref="S68:S102" si="27">SUMPRODUCT(_xlfn.NORM.DIST(F$4:F$487, I68, 5, FALSE))</f>
        <v>1.3849070385020896E-231</v>
      </c>
      <c r="T68" s="47">
        <f t="shared" si="23"/>
        <v>0</v>
      </c>
      <c r="U68" s="49">
        <f t="shared" ref="U68:U102" si="28">SUMPRODUCT(_xlfn.NORM.DIST(G$4:G$487, I68, 5, FALSE))</f>
        <v>0</v>
      </c>
    </row>
    <row r="69" spans="2:21" x14ac:dyDescent="0.3">
      <c r="B69" s="48">
        <v>57817.586062864917</v>
      </c>
      <c r="C69" s="47">
        <v>2600.8510888431779</v>
      </c>
      <c r="D69" s="47">
        <v>0</v>
      </c>
      <c r="E69" s="47">
        <v>3074.373575394829</v>
      </c>
      <c r="F69" s="47">
        <v>20275.6601192626</v>
      </c>
      <c r="G69" s="49">
        <v>2662.0629021452601</v>
      </c>
      <c r="I69" s="48">
        <v>6700</v>
      </c>
      <c r="J69" s="47">
        <f t="shared" si="18"/>
        <v>-0.17587624586826289</v>
      </c>
      <c r="K69" s="47">
        <f t="shared" si="24"/>
        <v>0.17587624586826289</v>
      </c>
      <c r="L69" s="47">
        <f t="shared" si="19"/>
        <v>-2.2996221705741686E-155</v>
      </c>
      <c r="M69" s="47">
        <f t="shared" ref="M69:M102" si="29">SUMPRODUCT(_xlfn.NORM.DIST(C$4:C$487, I69, 5, FALSE))</f>
        <v>2.2996221705741686E-155</v>
      </c>
      <c r="N69" s="47">
        <f t="shared" si="20"/>
        <v>0</v>
      </c>
      <c r="O69" s="47">
        <f t="shared" si="25"/>
        <v>0</v>
      </c>
      <c r="P69" s="47">
        <f t="shared" si="21"/>
        <v>-2.2304588346372151E-3</v>
      </c>
      <c r="Q69" s="47">
        <f t="shared" si="26"/>
        <v>2.2304588346372151E-3</v>
      </c>
      <c r="R69" s="47">
        <f t="shared" si="22"/>
        <v>-6.5949755389419849E-36</v>
      </c>
      <c r="S69" s="47">
        <f t="shared" si="27"/>
        <v>6.5949755389419849E-36</v>
      </c>
      <c r="T69" s="47">
        <f t="shared" si="23"/>
        <v>0</v>
      </c>
      <c r="U69" s="49">
        <f t="shared" si="28"/>
        <v>0</v>
      </c>
    </row>
    <row r="70" spans="2:21" x14ac:dyDescent="0.3">
      <c r="B70" s="48">
        <v>58048.058964702723</v>
      </c>
      <c r="C70" s="47">
        <v>2519.3549883320261</v>
      </c>
      <c r="D70" s="47">
        <v>0</v>
      </c>
      <c r="E70" s="47">
        <v>3042.3143986706318</v>
      </c>
      <c r="F70" s="47">
        <v>20323.3750290102</v>
      </c>
      <c r="G70" s="49">
        <v>2910.69359031982</v>
      </c>
      <c r="I70" s="48">
        <v>6800</v>
      </c>
      <c r="J70" s="47">
        <f t="shared" si="18"/>
        <v>-0.38469503573072983</v>
      </c>
      <c r="K70" s="47">
        <f t="shared" si="24"/>
        <v>0.38469503573072983</v>
      </c>
      <c r="L70" s="47">
        <f t="shared" si="19"/>
        <v>-2.9886199166060265E-11</v>
      </c>
      <c r="M70" s="47">
        <f t="shared" si="29"/>
        <v>2.9886199166060265E-11</v>
      </c>
      <c r="N70" s="47">
        <f t="shared" si="20"/>
        <v>0</v>
      </c>
      <c r="O70" s="47">
        <f t="shared" si="25"/>
        <v>0</v>
      </c>
      <c r="P70" s="47">
        <f t="shared" si="21"/>
        <v>-1.0864187194548873E-2</v>
      </c>
      <c r="Q70" s="47">
        <f t="shared" si="26"/>
        <v>1.0864187194548873E-2</v>
      </c>
      <c r="R70" s="47">
        <f t="shared" si="22"/>
        <v>-6.0146864801151482E-14</v>
      </c>
      <c r="S70" s="47">
        <f t="shared" si="27"/>
        <v>6.0146864801151482E-14</v>
      </c>
      <c r="T70" s="47">
        <f t="shared" si="23"/>
        <v>0</v>
      </c>
      <c r="U70" s="49">
        <f t="shared" si="28"/>
        <v>0</v>
      </c>
    </row>
    <row r="71" spans="2:21" x14ac:dyDescent="0.3">
      <c r="B71" s="48">
        <v>58058.87744246536</v>
      </c>
      <c r="C71" s="47">
        <v>2528.0989224106852</v>
      </c>
      <c r="D71" s="47">
        <v>0</v>
      </c>
      <c r="E71" s="47">
        <v>3030.452241857774</v>
      </c>
      <c r="F71" s="47">
        <v>20313.8570116544</v>
      </c>
      <c r="G71" s="49">
        <v>2919.3740165468998</v>
      </c>
      <c r="I71" s="48">
        <v>6900</v>
      </c>
      <c r="J71" s="47">
        <f t="shared" si="18"/>
        <v>-8.1471849910994584E-2</v>
      </c>
      <c r="K71" s="47">
        <f t="shared" si="24"/>
        <v>8.1471849910994584E-2</v>
      </c>
      <c r="L71" s="47">
        <f t="shared" si="19"/>
        <v>-1.1087688373396958E-13</v>
      </c>
      <c r="M71" s="47">
        <f t="shared" si="29"/>
        <v>1.1087688373396958E-13</v>
      </c>
      <c r="N71" s="47">
        <f t="shared" si="20"/>
        <v>0</v>
      </c>
      <c r="O71" s="47">
        <f t="shared" si="25"/>
        <v>0</v>
      </c>
      <c r="P71" s="47">
        <f t="shared" si="21"/>
        <v>-3.3296495605424584E-72</v>
      </c>
      <c r="Q71" s="47">
        <f t="shared" si="26"/>
        <v>3.3296495605424584E-72</v>
      </c>
      <c r="R71" s="47">
        <f t="shared" si="22"/>
        <v>-1.5759488306289786E-3</v>
      </c>
      <c r="S71" s="47">
        <f t="shared" si="27"/>
        <v>1.5759488306289786E-3</v>
      </c>
      <c r="T71" s="47">
        <f t="shared" si="23"/>
        <v>0</v>
      </c>
      <c r="U71" s="49">
        <f t="shared" si="28"/>
        <v>0</v>
      </c>
    </row>
    <row r="72" spans="2:21" x14ac:dyDescent="0.3">
      <c r="B72" s="48">
        <v>57607.638050213667</v>
      </c>
      <c r="C72" s="47">
        <v>2450.193630740308</v>
      </c>
      <c r="D72" s="47">
        <v>0</v>
      </c>
      <c r="E72" s="47">
        <v>3311.4156200175971</v>
      </c>
      <c r="F72" s="47">
        <v>20471.020476980601</v>
      </c>
      <c r="G72" s="49">
        <v>2500.4281482879501</v>
      </c>
      <c r="I72" s="48">
        <v>7000</v>
      </c>
      <c r="J72" s="47">
        <f t="shared" si="18"/>
        <v>-0.31436081174276082</v>
      </c>
      <c r="K72" s="47">
        <f t="shared" si="24"/>
        <v>0.31436081174276082</v>
      </c>
      <c r="L72" s="47">
        <f t="shared" si="19"/>
        <v>-3.7936917065329529E-12</v>
      </c>
      <c r="M72" s="47">
        <f t="shared" si="29"/>
        <v>3.7936917065329529E-12</v>
      </c>
      <c r="N72" s="47">
        <f t="shared" si="20"/>
        <v>0</v>
      </c>
      <c r="O72" s="47">
        <f t="shared" si="25"/>
        <v>0</v>
      </c>
      <c r="P72" s="47">
        <f t="shared" si="21"/>
        <v>0</v>
      </c>
      <c r="Q72" s="47">
        <f t="shared" si="26"/>
        <v>0</v>
      </c>
      <c r="R72" s="47">
        <f t="shared" si="22"/>
        <v>-1.0095625100159382E-114</v>
      </c>
      <c r="S72" s="47">
        <f t="shared" si="27"/>
        <v>1.0095625100159382E-114</v>
      </c>
      <c r="T72" s="47">
        <f t="shared" si="23"/>
        <v>0</v>
      </c>
      <c r="U72" s="49">
        <f t="shared" si="28"/>
        <v>0</v>
      </c>
    </row>
    <row r="73" spans="2:21" x14ac:dyDescent="0.3">
      <c r="B73" s="48">
        <v>57613.36918329099</v>
      </c>
      <c r="C73" s="47">
        <v>2439.732074968812</v>
      </c>
      <c r="D73" s="47">
        <v>0</v>
      </c>
      <c r="E73" s="47">
        <v>3317.1950273886732</v>
      </c>
      <c r="F73" s="47">
        <v>20479.590275238999</v>
      </c>
      <c r="G73" s="49">
        <v>2509.0460161981</v>
      </c>
      <c r="I73" s="48">
        <v>7100</v>
      </c>
      <c r="J73" s="47">
        <f t="shared" si="18"/>
        <v>-0.17233139770783859</v>
      </c>
      <c r="K73" s="47">
        <f t="shared" si="24"/>
        <v>0.17233139770783859</v>
      </c>
      <c r="L73" s="47">
        <f t="shared" si="19"/>
        <v>-7.9308025719022503E-23</v>
      </c>
      <c r="M73" s="47">
        <f t="shared" si="29"/>
        <v>7.9308025719022503E-23</v>
      </c>
      <c r="N73" s="47">
        <f t="shared" si="20"/>
        <v>0</v>
      </c>
      <c r="O73" s="47">
        <f t="shared" si="25"/>
        <v>0</v>
      </c>
      <c r="P73" s="47">
        <f t="shared" si="21"/>
        <v>0</v>
      </c>
      <c r="Q73" s="47">
        <f t="shared" si="26"/>
        <v>0</v>
      </c>
      <c r="R73" s="47">
        <f t="shared" si="22"/>
        <v>0</v>
      </c>
      <c r="S73" s="47">
        <f t="shared" si="27"/>
        <v>0</v>
      </c>
      <c r="T73" s="47">
        <f t="shared" si="23"/>
        <v>0</v>
      </c>
      <c r="U73" s="49">
        <f t="shared" si="28"/>
        <v>0</v>
      </c>
    </row>
    <row r="74" spans="2:21" x14ac:dyDescent="0.3">
      <c r="B74" s="48">
        <v>7324.1359063900063</v>
      </c>
      <c r="C74" s="47">
        <v>4554.1491273459314</v>
      </c>
      <c r="D74" s="47">
        <v>2508.916337260508</v>
      </c>
      <c r="E74" s="47">
        <v>5269.6010950710843</v>
      </c>
      <c r="F74" s="47">
        <v>1511.7812010181501</v>
      </c>
      <c r="G74" s="49">
        <v>0</v>
      </c>
      <c r="I74" s="48">
        <v>7200</v>
      </c>
      <c r="J74" s="47">
        <f t="shared" si="18"/>
        <v>-0.15083787205170834</v>
      </c>
      <c r="K74" s="47">
        <f t="shared" si="24"/>
        <v>0.15083787205170834</v>
      </c>
      <c r="L74" s="47">
        <f t="shared" si="19"/>
        <v>-2.8495912269276546E-195</v>
      </c>
      <c r="M74" s="47">
        <f t="shared" si="29"/>
        <v>2.8495912269276546E-195</v>
      </c>
      <c r="N74" s="47">
        <f t="shared" si="20"/>
        <v>0</v>
      </c>
      <c r="O74" s="47">
        <f t="shared" si="25"/>
        <v>0</v>
      </c>
      <c r="P74" s="47">
        <f t="shared" si="21"/>
        <v>0</v>
      </c>
      <c r="Q74" s="47">
        <f t="shared" si="26"/>
        <v>0</v>
      </c>
      <c r="R74" s="47">
        <f t="shared" si="22"/>
        <v>0</v>
      </c>
      <c r="S74" s="47">
        <f t="shared" si="27"/>
        <v>0</v>
      </c>
      <c r="T74" s="47">
        <f t="shared" si="23"/>
        <v>0</v>
      </c>
      <c r="U74" s="49">
        <f t="shared" si="28"/>
        <v>0</v>
      </c>
    </row>
    <row r="75" spans="2:21" x14ac:dyDescent="0.3">
      <c r="B75" s="48">
        <v>5436.1882749280376</v>
      </c>
      <c r="C75" s="47">
        <v>5587.7605121897268</v>
      </c>
      <c r="D75" s="47">
        <v>4463.1561894281249</v>
      </c>
      <c r="E75" s="47">
        <v>5003.3423737422327</v>
      </c>
      <c r="F75" s="47">
        <v>1964.53249220831</v>
      </c>
      <c r="G75" s="49">
        <v>0</v>
      </c>
      <c r="I75" s="48">
        <v>7300</v>
      </c>
      <c r="J75" s="47">
        <f t="shared" si="18"/>
        <v>-0.14777728501295331</v>
      </c>
      <c r="K75" s="47">
        <f t="shared" si="24"/>
        <v>0.14777728501295331</v>
      </c>
      <c r="L75" s="47">
        <f t="shared" si="19"/>
        <v>0</v>
      </c>
      <c r="M75" s="47">
        <f t="shared" si="29"/>
        <v>0</v>
      </c>
      <c r="N75" s="47">
        <f t="shared" si="20"/>
        <v>0</v>
      </c>
      <c r="O75" s="47">
        <f t="shared" si="25"/>
        <v>0</v>
      </c>
      <c r="P75" s="47">
        <f t="shared" si="21"/>
        <v>0</v>
      </c>
      <c r="Q75" s="47">
        <f t="shared" si="26"/>
        <v>0</v>
      </c>
      <c r="R75" s="47">
        <f t="shared" si="22"/>
        <v>0</v>
      </c>
      <c r="S75" s="47">
        <f t="shared" si="27"/>
        <v>0</v>
      </c>
      <c r="T75" s="47">
        <f t="shared" si="23"/>
        <v>0</v>
      </c>
      <c r="U75" s="49">
        <f t="shared" si="28"/>
        <v>0</v>
      </c>
    </row>
    <row r="76" spans="2:21" x14ac:dyDescent="0.3">
      <c r="B76" s="48">
        <v>7814.7633955585707</v>
      </c>
      <c r="C76" s="47">
        <v>4137.9797042541541</v>
      </c>
      <c r="D76" s="47">
        <v>3102.0483230377831</v>
      </c>
      <c r="E76" s="47">
        <v>5027.577084981187</v>
      </c>
      <c r="F76" s="47">
        <v>2222.5750622236901</v>
      </c>
      <c r="G76" s="49">
        <v>0</v>
      </c>
      <c r="I76" s="48">
        <v>7400</v>
      </c>
      <c r="J76" s="47">
        <f t="shared" si="18"/>
        <v>-0.30732028686351309</v>
      </c>
      <c r="K76" s="47">
        <f t="shared" si="24"/>
        <v>0.30732028686351309</v>
      </c>
      <c r="L76" s="47">
        <f t="shared" si="19"/>
        <v>0</v>
      </c>
      <c r="M76" s="47">
        <f t="shared" si="29"/>
        <v>0</v>
      </c>
      <c r="N76" s="47">
        <f t="shared" si="20"/>
        <v>0</v>
      </c>
      <c r="O76" s="47">
        <f t="shared" si="25"/>
        <v>0</v>
      </c>
      <c r="P76" s="47">
        <f t="shared" si="21"/>
        <v>0</v>
      </c>
      <c r="Q76" s="47">
        <f t="shared" si="26"/>
        <v>0</v>
      </c>
      <c r="R76" s="47">
        <f t="shared" si="22"/>
        <v>-2.0028727851033384E-80</v>
      </c>
      <c r="S76" s="47">
        <f t="shared" si="27"/>
        <v>2.0028727851033384E-80</v>
      </c>
      <c r="T76" s="47">
        <f t="shared" si="23"/>
        <v>0</v>
      </c>
      <c r="U76" s="49">
        <f t="shared" si="28"/>
        <v>0</v>
      </c>
    </row>
    <row r="77" spans="2:21" x14ac:dyDescent="0.3">
      <c r="B77" s="48">
        <v>8415.4974512479839</v>
      </c>
      <c r="C77" s="47">
        <v>3459.6052140560269</v>
      </c>
      <c r="D77" s="47">
        <v>2726.5270182277118</v>
      </c>
      <c r="E77" s="47">
        <v>4222.8880169748727</v>
      </c>
      <c r="F77" s="47">
        <v>2207.8091555604801</v>
      </c>
      <c r="G77" s="49">
        <v>0</v>
      </c>
      <c r="I77" s="48">
        <v>7500</v>
      </c>
      <c r="J77" s="47">
        <f t="shared" si="18"/>
        <v>-0.1214594192726476</v>
      </c>
      <c r="K77" s="47">
        <f t="shared" si="24"/>
        <v>0.1214594192726476</v>
      </c>
      <c r="L77" s="47">
        <f t="shared" si="19"/>
        <v>0</v>
      </c>
      <c r="M77" s="47">
        <f t="shared" si="29"/>
        <v>0</v>
      </c>
      <c r="N77" s="47">
        <f t="shared" si="20"/>
        <v>0</v>
      </c>
      <c r="O77" s="47">
        <f t="shared" si="25"/>
        <v>0</v>
      </c>
      <c r="P77" s="47">
        <f t="shared" si="21"/>
        <v>0</v>
      </c>
      <c r="Q77" s="47">
        <f t="shared" si="26"/>
        <v>0</v>
      </c>
      <c r="R77" s="47">
        <f t="shared" si="22"/>
        <v>-4.9625443749525606E-2</v>
      </c>
      <c r="S77" s="47">
        <f t="shared" si="27"/>
        <v>4.9625443749525606E-2</v>
      </c>
      <c r="T77" s="47">
        <f t="shared" si="23"/>
        <v>0</v>
      </c>
      <c r="U77" s="49">
        <f t="shared" si="28"/>
        <v>0</v>
      </c>
    </row>
    <row r="78" spans="2:21" x14ac:dyDescent="0.3">
      <c r="B78" s="48">
        <v>7057.4364663994884</v>
      </c>
      <c r="C78" s="47">
        <v>4863.4601956214146</v>
      </c>
      <c r="D78" s="47">
        <v>1487.6328507234009</v>
      </c>
      <c r="E78" s="47">
        <v>5279.0254529722934</v>
      </c>
      <c r="F78" s="47">
        <v>559.25377196328895</v>
      </c>
      <c r="G78" s="49">
        <v>0</v>
      </c>
      <c r="I78" s="48">
        <v>7600</v>
      </c>
      <c r="J78" s="47">
        <f t="shared" si="18"/>
        <v>-0.21426749721177404</v>
      </c>
      <c r="K78" s="47">
        <f t="shared" si="24"/>
        <v>0.21426749721177404</v>
      </c>
      <c r="L78" s="47">
        <f t="shared" si="19"/>
        <v>0</v>
      </c>
      <c r="M78" s="47">
        <f t="shared" si="29"/>
        <v>0</v>
      </c>
      <c r="N78" s="47">
        <f t="shared" si="20"/>
        <v>0</v>
      </c>
      <c r="O78" s="47">
        <f t="shared" si="25"/>
        <v>0</v>
      </c>
      <c r="P78" s="47">
        <f t="shared" si="21"/>
        <v>0</v>
      </c>
      <c r="Q78" s="47">
        <f t="shared" si="26"/>
        <v>0</v>
      </c>
      <c r="R78" s="47">
        <f t="shared" si="22"/>
        <v>-2.1340859204141379E-40</v>
      </c>
      <c r="S78" s="47">
        <f t="shared" si="27"/>
        <v>2.1340859204141379E-40</v>
      </c>
      <c r="T78" s="47">
        <f t="shared" si="23"/>
        <v>0</v>
      </c>
      <c r="U78" s="49">
        <f t="shared" si="28"/>
        <v>0</v>
      </c>
    </row>
    <row r="79" spans="2:21" x14ac:dyDescent="0.3">
      <c r="B79" s="48">
        <v>7034.3717786895131</v>
      </c>
      <c r="C79" s="47">
        <v>5112.3710227649772</v>
      </c>
      <c r="D79" s="47">
        <v>548.20129855140101</v>
      </c>
      <c r="E79" s="47">
        <v>5242.6425380288229</v>
      </c>
      <c r="F79" s="47">
        <v>723.64767157162703</v>
      </c>
      <c r="G79" s="49">
        <v>0</v>
      </c>
      <c r="I79" s="48">
        <v>7700</v>
      </c>
      <c r="J79" s="47">
        <f t="shared" si="18"/>
        <v>-0.16243438175936001</v>
      </c>
      <c r="K79" s="47">
        <f t="shared" si="24"/>
        <v>0.16243438175936001</v>
      </c>
      <c r="L79" s="47">
        <f t="shared" si="19"/>
        <v>0</v>
      </c>
      <c r="M79" s="47">
        <f t="shared" si="29"/>
        <v>0</v>
      </c>
      <c r="N79" s="47">
        <f t="shared" si="20"/>
        <v>0</v>
      </c>
      <c r="O79" s="47">
        <f t="shared" si="25"/>
        <v>0</v>
      </c>
      <c r="P79" s="47">
        <f t="shared" si="21"/>
        <v>0</v>
      </c>
      <c r="Q79" s="47">
        <f t="shared" si="26"/>
        <v>0</v>
      </c>
      <c r="R79" s="47">
        <f t="shared" si="22"/>
        <v>-1.150344197551811E-2</v>
      </c>
      <c r="S79" s="47">
        <f t="shared" si="27"/>
        <v>1.150344197551811E-2</v>
      </c>
      <c r="T79" s="47">
        <f t="shared" si="23"/>
        <v>0</v>
      </c>
      <c r="U79" s="49">
        <f t="shared" si="28"/>
        <v>0</v>
      </c>
    </row>
    <row r="80" spans="2:21" x14ac:dyDescent="0.3">
      <c r="B80" s="48">
        <v>7043.2784374309867</v>
      </c>
      <c r="C80" s="47">
        <v>5101.1618611213999</v>
      </c>
      <c r="D80" s="47">
        <v>554.65245974369623</v>
      </c>
      <c r="E80" s="47">
        <v>5233.5507859442578</v>
      </c>
      <c r="F80" s="47">
        <v>726.39811242276198</v>
      </c>
      <c r="G80" s="49">
        <v>0</v>
      </c>
      <c r="I80" s="48">
        <v>7800</v>
      </c>
      <c r="J80" s="47">
        <f t="shared" si="18"/>
        <v>-9.1934307722038006E-2</v>
      </c>
      <c r="K80" s="47">
        <f t="shared" si="24"/>
        <v>9.1934307722038006E-2</v>
      </c>
      <c r="L80" s="47">
        <f t="shared" si="19"/>
        <v>0</v>
      </c>
      <c r="M80" s="47">
        <f t="shared" si="29"/>
        <v>0</v>
      </c>
      <c r="N80" s="47">
        <f t="shared" si="20"/>
        <v>0</v>
      </c>
      <c r="O80" s="47">
        <f t="shared" si="25"/>
        <v>0</v>
      </c>
      <c r="P80" s="47">
        <f t="shared" si="21"/>
        <v>0</v>
      </c>
      <c r="Q80" s="47">
        <f t="shared" si="26"/>
        <v>0</v>
      </c>
      <c r="R80" s="47">
        <f t="shared" si="22"/>
        <v>-4.8081317110521901E-6</v>
      </c>
      <c r="S80" s="47">
        <f t="shared" si="27"/>
        <v>4.8081317110521901E-6</v>
      </c>
      <c r="T80" s="47">
        <f t="shared" si="23"/>
        <v>0</v>
      </c>
      <c r="U80" s="49">
        <f t="shared" si="28"/>
        <v>0</v>
      </c>
    </row>
    <row r="81" spans="2:21" x14ac:dyDescent="0.3">
      <c r="B81" s="48">
        <v>7054.5584363346143</v>
      </c>
      <c r="C81" s="47">
        <v>5119.1259934893415</v>
      </c>
      <c r="D81" s="47">
        <v>468.20436898979978</v>
      </c>
      <c r="E81" s="47">
        <v>5224.7953893883569</v>
      </c>
      <c r="F81" s="47">
        <v>782.99021196930698</v>
      </c>
      <c r="G81" s="49">
        <v>0</v>
      </c>
      <c r="I81" s="48">
        <v>7900</v>
      </c>
      <c r="J81" s="47">
        <f t="shared" si="18"/>
        <v>-2.5358170392065034E-10</v>
      </c>
      <c r="K81" s="47">
        <f t="shared" si="24"/>
        <v>2.5358170392065034E-10</v>
      </c>
      <c r="L81" s="47">
        <f t="shared" si="19"/>
        <v>0</v>
      </c>
      <c r="M81" s="47">
        <f t="shared" si="29"/>
        <v>0</v>
      </c>
      <c r="N81" s="47">
        <f t="shared" si="20"/>
        <v>0</v>
      </c>
      <c r="O81" s="47">
        <f t="shared" si="25"/>
        <v>0</v>
      </c>
      <c r="P81" s="47">
        <f t="shared" si="21"/>
        <v>0</v>
      </c>
      <c r="Q81" s="47">
        <f t="shared" si="26"/>
        <v>0</v>
      </c>
      <c r="R81" s="47">
        <f t="shared" si="22"/>
        <v>-1.6433581370272815E-25</v>
      </c>
      <c r="S81" s="47">
        <f t="shared" si="27"/>
        <v>1.6433581370272815E-25</v>
      </c>
      <c r="T81" s="47">
        <f t="shared" si="23"/>
        <v>0</v>
      </c>
      <c r="U81" s="49">
        <f t="shared" si="28"/>
        <v>0</v>
      </c>
    </row>
    <row r="82" spans="2:21" x14ac:dyDescent="0.3">
      <c r="B82" s="48">
        <v>6638.6151471803987</v>
      </c>
      <c r="C82" s="47">
        <v>5600.9739412741874</v>
      </c>
      <c r="D82" s="47">
        <v>539.86334698880717</v>
      </c>
      <c r="E82" s="47">
        <v>5630.867244008884</v>
      </c>
      <c r="F82" s="47">
        <v>579.668727429966</v>
      </c>
      <c r="G82" s="49">
        <v>0</v>
      </c>
      <c r="I82" s="48">
        <v>8000</v>
      </c>
      <c r="J82" s="47">
        <f t="shared" si="18"/>
        <v>-1.2882163105726978E-3</v>
      </c>
      <c r="K82" s="47">
        <f t="shared" si="24"/>
        <v>1.2882163105726978E-3</v>
      </c>
      <c r="L82" s="47">
        <f t="shared" si="19"/>
        <v>0</v>
      </c>
      <c r="M82" s="47">
        <f t="shared" si="29"/>
        <v>0</v>
      </c>
      <c r="N82" s="47">
        <f t="shared" si="20"/>
        <v>0</v>
      </c>
      <c r="O82" s="47">
        <f t="shared" si="25"/>
        <v>0</v>
      </c>
      <c r="P82" s="47">
        <f t="shared" si="21"/>
        <v>0</v>
      </c>
      <c r="Q82" s="47">
        <f t="shared" si="26"/>
        <v>0</v>
      </c>
      <c r="R82" s="47">
        <f t="shared" si="22"/>
        <v>-4.3714125569685382E-203</v>
      </c>
      <c r="S82" s="47">
        <f t="shared" si="27"/>
        <v>4.3714125569685382E-203</v>
      </c>
      <c r="T82" s="47">
        <f t="shared" si="23"/>
        <v>0</v>
      </c>
      <c r="U82" s="49">
        <f t="shared" si="28"/>
        <v>0</v>
      </c>
    </row>
    <row r="83" spans="2:21" x14ac:dyDescent="0.3">
      <c r="B83" s="48">
        <v>6654.7074033300969</v>
      </c>
      <c r="C83" s="47">
        <v>5478.7907018916003</v>
      </c>
      <c r="D83" s="47">
        <v>719.3302258445907</v>
      </c>
      <c r="E83" s="47">
        <v>5622.6687918801008</v>
      </c>
      <c r="F83" s="47">
        <v>416.97692663948698</v>
      </c>
      <c r="G83" s="49">
        <v>0</v>
      </c>
      <c r="I83" s="48">
        <v>8100</v>
      </c>
      <c r="J83" s="47">
        <f t="shared" si="18"/>
        <v>-2.3214869705057505E-2</v>
      </c>
      <c r="K83" s="47">
        <f t="shared" si="24"/>
        <v>2.3214869705057505E-2</v>
      </c>
      <c r="L83" s="47">
        <f t="shared" si="19"/>
        <v>0</v>
      </c>
      <c r="M83" s="47">
        <f t="shared" si="29"/>
        <v>0</v>
      </c>
      <c r="N83" s="47">
        <f t="shared" si="20"/>
        <v>0</v>
      </c>
      <c r="O83" s="47">
        <f t="shared" si="25"/>
        <v>0</v>
      </c>
      <c r="P83" s="47">
        <f t="shared" si="21"/>
        <v>0</v>
      </c>
      <c r="Q83" s="47">
        <f t="shared" si="26"/>
        <v>0</v>
      </c>
      <c r="R83" s="47">
        <f t="shared" si="22"/>
        <v>0</v>
      </c>
      <c r="S83" s="47">
        <f t="shared" si="27"/>
        <v>0</v>
      </c>
      <c r="T83" s="47">
        <f t="shared" si="23"/>
        <v>0</v>
      </c>
      <c r="U83" s="49">
        <f t="shared" si="28"/>
        <v>0</v>
      </c>
    </row>
    <row r="84" spans="2:21" x14ac:dyDescent="0.3">
      <c r="B84" s="48">
        <v>6698.2469491211468</v>
      </c>
      <c r="C84" s="47">
        <v>5453.0709744354717</v>
      </c>
      <c r="D84" s="47">
        <v>653.15891301994759</v>
      </c>
      <c r="E84" s="47">
        <v>5580.60736179999</v>
      </c>
      <c r="F84" s="47">
        <v>480.79616649050098</v>
      </c>
      <c r="G84" s="49">
        <v>0</v>
      </c>
      <c r="I84" s="48">
        <v>8200</v>
      </c>
      <c r="J84" s="47">
        <f t="shared" si="18"/>
        <v>-0.12231759869281908</v>
      </c>
      <c r="K84" s="47">
        <f t="shared" si="24"/>
        <v>0.12231759869281908</v>
      </c>
      <c r="L84" s="47">
        <f t="shared" si="19"/>
        <v>0</v>
      </c>
      <c r="M84" s="47">
        <f t="shared" si="29"/>
        <v>0</v>
      </c>
      <c r="N84" s="47">
        <f t="shared" si="20"/>
        <v>0</v>
      </c>
      <c r="O84" s="47">
        <f t="shared" si="25"/>
        <v>0</v>
      </c>
      <c r="P84" s="47">
        <f t="shared" si="21"/>
        <v>0</v>
      </c>
      <c r="Q84" s="47">
        <f t="shared" si="26"/>
        <v>0</v>
      </c>
      <c r="R84" s="47">
        <f t="shared" si="22"/>
        <v>0</v>
      </c>
      <c r="S84" s="47">
        <f t="shared" si="27"/>
        <v>0</v>
      </c>
      <c r="T84" s="47">
        <f t="shared" si="23"/>
        <v>0</v>
      </c>
      <c r="U84" s="49">
        <f t="shared" si="28"/>
        <v>0</v>
      </c>
    </row>
    <row r="85" spans="2:21" x14ac:dyDescent="0.3">
      <c r="B85" s="48">
        <v>6792.459967860741</v>
      </c>
      <c r="C85" s="47">
        <v>5285.3116147347664</v>
      </c>
      <c r="D85" s="47">
        <v>811.75949952344592</v>
      </c>
      <c r="E85" s="47">
        <v>5483.4336037369239</v>
      </c>
      <c r="F85" s="47">
        <v>416.70061390339299</v>
      </c>
      <c r="G85" s="49">
        <v>0</v>
      </c>
      <c r="I85" s="48">
        <v>8300</v>
      </c>
      <c r="J85" s="47">
        <f t="shared" si="18"/>
        <v>-0.14935412647903504</v>
      </c>
      <c r="K85" s="47">
        <f t="shared" si="24"/>
        <v>0.14935412647903504</v>
      </c>
      <c r="L85" s="47">
        <f t="shared" si="19"/>
        <v>0</v>
      </c>
      <c r="M85" s="47">
        <f t="shared" si="29"/>
        <v>0</v>
      </c>
      <c r="N85" s="47">
        <f t="shared" si="20"/>
        <v>0</v>
      </c>
      <c r="O85" s="47">
        <f t="shared" si="25"/>
        <v>0</v>
      </c>
      <c r="P85" s="47">
        <f t="shared" si="21"/>
        <v>0</v>
      </c>
      <c r="Q85" s="47">
        <f t="shared" si="26"/>
        <v>0</v>
      </c>
      <c r="R85" s="47">
        <f t="shared" si="22"/>
        <v>0</v>
      </c>
      <c r="S85" s="47">
        <f t="shared" si="27"/>
        <v>0</v>
      </c>
      <c r="T85" s="47">
        <f t="shared" si="23"/>
        <v>0</v>
      </c>
      <c r="U85" s="49">
        <f t="shared" si="28"/>
        <v>0</v>
      </c>
    </row>
    <row r="86" spans="2:21" x14ac:dyDescent="0.3">
      <c r="B86" s="48">
        <v>7947.7341076835701</v>
      </c>
      <c r="C86" s="47">
        <v>3927.9671449530979</v>
      </c>
      <c r="D86" s="47">
        <v>2567.8293038563202</v>
      </c>
      <c r="E86" s="47">
        <v>4664.6414317403824</v>
      </c>
      <c r="F86" s="47">
        <v>1856.48379541642</v>
      </c>
      <c r="G86" s="49">
        <v>0</v>
      </c>
      <c r="I86" s="48">
        <v>8400</v>
      </c>
      <c r="J86" s="47">
        <f t="shared" si="18"/>
        <v>-6.6062243447000818E-2</v>
      </c>
      <c r="K86" s="47">
        <f t="shared" si="24"/>
        <v>6.6062243447000818E-2</v>
      </c>
      <c r="L86" s="47">
        <f t="shared" si="19"/>
        <v>0</v>
      </c>
      <c r="M86" s="47">
        <f t="shared" si="29"/>
        <v>0</v>
      </c>
      <c r="N86" s="47">
        <f t="shared" si="20"/>
        <v>0</v>
      </c>
      <c r="O86" s="47">
        <f t="shared" si="25"/>
        <v>0</v>
      </c>
      <c r="P86" s="47">
        <f t="shared" si="21"/>
        <v>0</v>
      </c>
      <c r="Q86" s="47">
        <f t="shared" si="26"/>
        <v>0</v>
      </c>
      <c r="R86" s="47">
        <f t="shared" si="22"/>
        <v>0</v>
      </c>
      <c r="S86" s="47">
        <f t="shared" si="27"/>
        <v>0</v>
      </c>
      <c r="T86" s="47">
        <f t="shared" si="23"/>
        <v>0</v>
      </c>
      <c r="U86" s="49">
        <f t="shared" si="28"/>
        <v>0</v>
      </c>
    </row>
    <row r="87" spans="2:21" x14ac:dyDescent="0.3">
      <c r="B87" s="48">
        <v>7795.3651278799971</v>
      </c>
      <c r="C87" s="47">
        <v>4072.7425119923678</v>
      </c>
      <c r="D87" s="47">
        <v>2297.8674923490898</v>
      </c>
      <c r="E87" s="47">
        <v>4727.7208433877968</v>
      </c>
      <c r="F87" s="47">
        <v>1585.7906643691599</v>
      </c>
      <c r="G87" s="49">
        <v>0</v>
      </c>
      <c r="I87" s="48">
        <v>8500</v>
      </c>
      <c r="J87" s="47">
        <f t="shared" si="18"/>
        <v>-3.3582317524966286E-2</v>
      </c>
      <c r="K87" s="47">
        <f t="shared" si="24"/>
        <v>3.3582317524966286E-2</v>
      </c>
      <c r="L87" s="47">
        <f t="shared" si="19"/>
        <v>0</v>
      </c>
      <c r="M87" s="47">
        <f t="shared" si="29"/>
        <v>0</v>
      </c>
      <c r="N87" s="47">
        <f t="shared" si="20"/>
        <v>0</v>
      </c>
      <c r="O87" s="47">
        <f t="shared" si="25"/>
        <v>0</v>
      </c>
      <c r="P87" s="47">
        <f t="shared" si="21"/>
        <v>0</v>
      </c>
      <c r="Q87" s="47">
        <f t="shared" si="26"/>
        <v>0</v>
      </c>
      <c r="R87" s="47">
        <f t="shared" si="22"/>
        <v>0</v>
      </c>
      <c r="S87" s="47">
        <f t="shared" si="27"/>
        <v>0</v>
      </c>
      <c r="T87" s="47">
        <f t="shared" si="23"/>
        <v>0</v>
      </c>
      <c r="U87" s="49">
        <f t="shared" si="28"/>
        <v>0</v>
      </c>
    </row>
    <row r="88" spans="2:21" x14ac:dyDescent="0.3">
      <c r="B88" s="48">
        <v>7092.252635434842</v>
      </c>
      <c r="C88" s="47">
        <v>4938.7024744374949</v>
      </c>
      <c r="D88" s="47">
        <v>943.40161682963344</v>
      </c>
      <c r="E88" s="47">
        <v>5190.0480049937532</v>
      </c>
      <c r="F88" s="47">
        <v>554.47819779453198</v>
      </c>
      <c r="G88" s="49">
        <v>0</v>
      </c>
      <c r="I88" s="48">
        <v>8600</v>
      </c>
      <c r="J88" s="47">
        <f t="shared" si="18"/>
        <v>-0.27857854770278095</v>
      </c>
      <c r="K88" s="47">
        <f t="shared" si="24"/>
        <v>0.27857854770278095</v>
      </c>
      <c r="L88" s="47">
        <f t="shared" si="19"/>
        <v>0</v>
      </c>
      <c r="M88" s="47">
        <f t="shared" si="29"/>
        <v>0</v>
      </c>
      <c r="N88" s="47">
        <f t="shared" si="20"/>
        <v>0</v>
      </c>
      <c r="O88" s="47">
        <f t="shared" si="25"/>
        <v>0</v>
      </c>
      <c r="P88" s="47">
        <f t="shared" si="21"/>
        <v>0</v>
      </c>
      <c r="Q88" s="47">
        <f t="shared" si="26"/>
        <v>0</v>
      </c>
      <c r="R88" s="47">
        <f t="shared" si="22"/>
        <v>-1.8566460360967884E-79</v>
      </c>
      <c r="S88" s="47">
        <f t="shared" si="27"/>
        <v>1.8566460360967884E-79</v>
      </c>
      <c r="T88" s="47">
        <f t="shared" si="23"/>
        <v>0</v>
      </c>
      <c r="U88" s="49">
        <f t="shared" si="28"/>
        <v>0</v>
      </c>
    </row>
    <row r="89" spans="2:21" x14ac:dyDescent="0.3">
      <c r="B89" s="48">
        <v>7077.1523250220598</v>
      </c>
      <c r="C89" s="47">
        <v>4957.5905544076504</v>
      </c>
      <c r="D89" s="47">
        <v>927.86146637714046</v>
      </c>
      <c r="E89" s="47">
        <v>5204.3431965805139</v>
      </c>
      <c r="F89" s="47">
        <v>548.35872495001604</v>
      </c>
      <c r="G89" s="49">
        <v>0</v>
      </c>
      <c r="I89" s="48">
        <v>8700</v>
      </c>
      <c r="J89" s="47">
        <f t="shared" si="18"/>
        <v>-0.10143006151412969</v>
      </c>
      <c r="K89" s="47">
        <f t="shared" si="24"/>
        <v>0.10143006151412969</v>
      </c>
      <c r="L89" s="47">
        <f t="shared" si="19"/>
        <v>0</v>
      </c>
      <c r="M89" s="47">
        <f t="shared" si="29"/>
        <v>0</v>
      </c>
      <c r="N89" s="47">
        <f t="shared" si="20"/>
        <v>0</v>
      </c>
      <c r="O89" s="47">
        <f t="shared" si="25"/>
        <v>0</v>
      </c>
      <c r="P89" s="47">
        <f t="shared" si="21"/>
        <v>0</v>
      </c>
      <c r="Q89" s="47">
        <f t="shared" si="26"/>
        <v>0</v>
      </c>
      <c r="R89" s="47">
        <f t="shared" si="22"/>
        <v>-4.3956278738939453E-2</v>
      </c>
      <c r="S89" s="47">
        <f t="shared" si="27"/>
        <v>4.3956278738939453E-2</v>
      </c>
      <c r="T89" s="47">
        <f t="shared" si="23"/>
        <v>0</v>
      </c>
      <c r="U89" s="49">
        <f t="shared" si="28"/>
        <v>0</v>
      </c>
    </row>
    <row r="90" spans="2:21" x14ac:dyDescent="0.3">
      <c r="B90" s="48">
        <v>7244.1588035719687</v>
      </c>
      <c r="C90" s="47">
        <v>4829.4615185646026</v>
      </c>
      <c r="D90" s="47">
        <v>809.72280068556586</v>
      </c>
      <c r="E90" s="47">
        <v>5033.3363154485496</v>
      </c>
      <c r="F90" s="47">
        <v>752.09305286112703</v>
      </c>
      <c r="G90" s="49">
        <v>0</v>
      </c>
      <c r="I90" s="48">
        <v>8800</v>
      </c>
      <c r="J90" s="47">
        <f t="shared" si="18"/>
        <v>-7.1244085966323088E-5</v>
      </c>
      <c r="K90" s="47">
        <f t="shared" si="24"/>
        <v>7.1244085966323088E-5</v>
      </c>
      <c r="L90" s="47">
        <f t="shared" si="19"/>
        <v>0</v>
      </c>
      <c r="M90" s="47">
        <f t="shared" si="29"/>
        <v>0</v>
      </c>
      <c r="N90" s="47">
        <f t="shared" si="20"/>
        <v>0</v>
      </c>
      <c r="O90" s="47">
        <f t="shared" si="25"/>
        <v>0</v>
      </c>
      <c r="P90" s="47">
        <f t="shared" si="21"/>
        <v>0</v>
      </c>
      <c r="Q90" s="47">
        <f t="shared" si="26"/>
        <v>0</v>
      </c>
      <c r="R90" s="47">
        <f t="shared" si="22"/>
        <v>-1.9930581105944741E-98</v>
      </c>
      <c r="S90" s="47">
        <f t="shared" si="27"/>
        <v>1.9930581105944741E-98</v>
      </c>
      <c r="T90" s="47">
        <f t="shared" si="23"/>
        <v>0</v>
      </c>
      <c r="U90" s="49">
        <f t="shared" si="28"/>
        <v>0</v>
      </c>
    </row>
    <row r="91" spans="2:21" x14ac:dyDescent="0.3">
      <c r="B91" s="48">
        <v>7269.1346491390541</v>
      </c>
      <c r="C91" s="47">
        <v>4721.9457316442376</v>
      </c>
      <c r="D91" s="47">
        <v>1133.7986593359319</v>
      </c>
      <c r="E91" s="47">
        <v>5026.2954633064319</v>
      </c>
      <c r="F91" s="47">
        <v>680.54202942241602</v>
      </c>
      <c r="G91" s="49">
        <v>0</v>
      </c>
      <c r="I91" s="48">
        <v>8900</v>
      </c>
      <c r="J91" s="47">
        <f t="shared" si="18"/>
        <v>-6.1711606449621238E-3</v>
      </c>
      <c r="K91" s="47">
        <f t="shared" si="24"/>
        <v>6.1711606449621238E-3</v>
      </c>
      <c r="L91" s="47">
        <f t="shared" si="19"/>
        <v>0</v>
      </c>
      <c r="M91" s="47">
        <f t="shared" si="29"/>
        <v>0</v>
      </c>
      <c r="N91" s="47">
        <f t="shared" si="20"/>
        <v>0</v>
      </c>
      <c r="O91" s="47">
        <f t="shared" si="25"/>
        <v>0</v>
      </c>
      <c r="P91" s="47">
        <f t="shared" si="21"/>
        <v>0</v>
      </c>
      <c r="Q91" s="47">
        <f t="shared" si="26"/>
        <v>0</v>
      </c>
      <c r="R91" s="47">
        <f t="shared" si="22"/>
        <v>0</v>
      </c>
      <c r="S91" s="47">
        <f t="shared" si="27"/>
        <v>0</v>
      </c>
      <c r="T91" s="47">
        <f t="shared" si="23"/>
        <v>0</v>
      </c>
      <c r="U91" s="49">
        <f t="shared" si="28"/>
        <v>0</v>
      </c>
    </row>
    <row r="92" spans="2:21" x14ac:dyDescent="0.3">
      <c r="B92" s="48">
        <v>7133.7904896678701</v>
      </c>
      <c r="C92" s="47">
        <v>4828.8920999776838</v>
      </c>
      <c r="D92" s="47">
        <v>1248.107383777653</v>
      </c>
      <c r="E92" s="47">
        <v>5172.6996318109213</v>
      </c>
      <c r="F92" s="47">
        <v>548.10672637581195</v>
      </c>
      <c r="G92" s="49">
        <v>0</v>
      </c>
      <c r="I92" s="48">
        <v>9000</v>
      </c>
      <c r="J92" s="47">
        <f t="shared" si="18"/>
        <v>-0.10802661292221706</v>
      </c>
      <c r="K92" s="47">
        <f t="shared" si="24"/>
        <v>0.10802661292221706</v>
      </c>
      <c r="L92" s="47">
        <f t="shared" si="19"/>
        <v>0</v>
      </c>
      <c r="M92" s="47">
        <f t="shared" si="29"/>
        <v>0</v>
      </c>
      <c r="N92" s="47">
        <f t="shared" si="20"/>
        <v>0</v>
      </c>
      <c r="O92" s="47">
        <f t="shared" si="25"/>
        <v>0</v>
      </c>
      <c r="P92" s="47">
        <f t="shared" si="21"/>
        <v>0</v>
      </c>
      <c r="Q92" s="47">
        <f t="shared" si="26"/>
        <v>0</v>
      </c>
      <c r="R92" s="47">
        <f t="shared" si="22"/>
        <v>0</v>
      </c>
      <c r="S92" s="47">
        <f t="shared" si="27"/>
        <v>0</v>
      </c>
      <c r="T92" s="47">
        <f t="shared" si="23"/>
        <v>0</v>
      </c>
      <c r="U92" s="49">
        <f t="shared" si="28"/>
        <v>0</v>
      </c>
    </row>
    <row r="93" spans="2:21" x14ac:dyDescent="0.3">
      <c r="B93" s="48">
        <v>7141.7380543493646</v>
      </c>
      <c r="C93" s="47">
        <v>4821.7599666748019</v>
      </c>
      <c r="D93" s="47">
        <v>1244.6442776751751</v>
      </c>
      <c r="E93" s="47">
        <v>5164.4382807771308</v>
      </c>
      <c r="F93" s="47">
        <v>555.57086427272202</v>
      </c>
      <c r="G93" s="49">
        <v>0</v>
      </c>
      <c r="I93" s="48">
        <v>9100</v>
      </c>
      <c r="J93" s="47">
        <f t="shared" si="18"/>
        <v>-8.5144071275936581E-2</v>
      </c>
      <c r="K93" s="47">
        <f t="shared" si="24"/>
        <v>8.5144071275936581E-2</v>
      </c>
      <c r="L93" s="47">
        <f t="shared" si="19"/>
        <v>0</v>
      </c>
      <c r="M93" s="47">
        <f t="shared" si="29"/>
        <v>0</v>
      </c>
      <c r="N93" s="47">
        <f t="shared" si="20"/>
        <v>0</v>
      </c>
      <c r="O93" s="47">
        <f t="shared" si="25"/>
        <v>0</v>
      </c>
      <c r="P93" s="47">
        <f t="shared" si="21"/>
        <v>0</v>
      </c>
      <c r="Q93" s="47">
        <f t="shared" si="26"/>
        <v>0</v>
      </c>
      <c r="R93" s="47">
        <f t="shared" si="22"/>
        <v>0</v>
      </c>
      <c r="S93" s="47">
        <f t="shared" si="27"/>
        <v>0</v>
      </c>
      <c r="T93" s="47">
        <f t="shared" si="23"/>
        <v>0</v>
      </c>
      <c r="U93" s="49">
        <f t="shared" si="28"/>
        <v>0</v>
      </c>
    </row>
    <row r="94" spans="2:21" x14ac:dyDescent="0.3">
      <c r="B94" s="48">
        <v>5538.4485067640808</v>
      </c>
      <c r="C94" s="47">
        <v>6361.3574447004175</v>
      </c>
      <c r="D94" s="47">
        <v>2251.5296643577731</v>
      </c>
      <c r="E94" s="47">
        <v>4738.6182663097607</v>
      </c>
      <c r="F94" s="47">
        <v>0</v>
      </c>
      <c r="G94" s="49">
        <v>0</v>
      </c>
      <c r="I94" s="48">
        <v>9200</v>
      </c>
      <c r="J94" s="47">
        <f t="shared" si="18"/>
        <v>-3.8906906324716023E-2</v>
      </c>
      <c r="K94" s="47">
        <f t="shared" si="24"/>
        <v>3.8906906324716023E-2</v>
      </c>
      <c r="L94" s="47">
        <f t="shared" si="19"/>
        <v>0</v>
      </c>
      <c r="M94" s="47">
        <f t="shared" si="29"/>
        <v>0</v>
      </c>
      <c r="N94" s="47">
        <f t="shared" si="20"/>
        <v>0</v>
      </c>
      <c r="O94" s="47">
        <f t="shared" si="25"/>
        <v>0</v>
      </c>
      <c r="P94" s="47">
        <f t="shared" si="21"/>
        <v>0</v>
      </c>
      <c r="Q94" s="47">
        <f t="shared" si="26"/>
        <v>0</v>
      </c>
      <c r="R94" s="47">
        <f t="shared" si="22"/>
        <v>0</v>
      </c>
      <c r="S94" s="47">
        <f t="shared" si="27"/>
        <v>0</v>
      </c>
      <c r="T94" s="47">
        <f t="shared" si="23"/>
        <v>0</v>
      </c>
      <c r="U94" s="49">
        <f t="shared" si="28"/>
        <v>0</v>
      </c>
    </row>
    <row r="95" spans="2:21" x14ac:dyDescent="0.3">
      <c r="B95" s="48">
        <v>5529.1057233439351</v>
      </c>
      <c r="C95" s="47">
        <v>6369.7278258223632</v>
      </c>
      <c r="D95" s="47">
        <v>2264.7573664398092</v>
      </c>
      <c r="E95" s="47">
        <v>4730.7144150116483</v>
      </c>
      <c r="F95" s="47">
        <v>0</v>
      </c>
      <c r="G95" s="49">
        <v>0</v>
      </c>
      <c r="I95" s="48">
        <v>9300</v>
      </c>
      <c r="J95" s="47">
        <f t="shared" si="18"/>
        <v>-0.11557296745036116</v>
      </c>
      <c r="K95" s="47">
        <f t="shared" si="24"/>
        <v>0.11557296745036116</v>
      </c>
      <c r="L95" s="47">
        <f t="shared" si="19"/>
        <v>0</v>
      </c>
      <c r="M95" s="47">
        <f t="shared" si="29"/>
        <v>0</v>
      </c>
      <c r="N95" s="47">
        <f t="shared" si="20"/>
        <v>0</v>
      </c>
      <c r="O95" s="47">
        <f t="shared" si="25"/>
        <v>0</v>
      </c>
      <c r="P95" s="47">
        <f t="shared" si="21"/>
        <v>0</v>
      </c>
      <c r="Q95" s="47">
        <f t="shared" si="26"/>
        <v>0</v>
      </c>
      <c r="R95" s="47">
        <f t="shared" si="22"/>
        <v>-1.7379889795631384E-300</v>
      </c>
      <c r="S95" s="47">
        <f t="shared" si="27"/>
        <v>1.7379889795631384E-300</v>
      </c>
      <c r="T95" s="47">
        <f t="shared" si="23"/>
        <v>0</v>
      </c>
      <c r="U95" s="49">
        <f t="shared" si="28"/>
        <v>0</v>
      </c>
    </row>
    <row r="96" spans="2:21" x14ac:dyDescent="0.3">
      <c r="B96" s="48">
        <v>5520.6301773810401</v>
      </c>
      <c r="C96" s="47">
        <v>6377.484107925512</v>
      </c>
      <c r="D96" s="47">
        <v>2275.6901100785258</v>
      </c>
      <c r="E96" s="47">
        <v>4723.324138191173</v>
      </c>
      <c r="F96" s="47">
        <v>0</v>
      </c>
      <c r="G96" s="49">
        <v>0</v>
      </c>
      <c r="I96" s="48">
        <v>9400</v>
      </c>
      <c r="J96" s="47">
        <f t="shared" si="18"/>
        <v>-5.7830117682472612E-10</v>
      </c>
      <c r="K96" s="47">
        <f t="shared" si="24"/>
        <v>5.7830117682472612E-10</v>
      </c>
      <c r="L96" s="47">
        <f t="shared" si="19"/>
        <v>0</v>
      </c>
      <c r="M96" s="47">
        <f t="shared" si="29"/>
        <v>0</v>
      </c>
      <c r="N96" s="47">
        <f t="shared" si="20"/>
        <v>0</v>
      </c>
      <c r="O96" s="47">
        <f t="shared" si="25"/>
        <v>0</v>
      </c>
      <c r="P96" s="47">
        <f t="shared" si="21"/>
        <v>0</v>
      </c>
      <c r="Q96" s="47">
        <f t="shared" si="26"/>
        <v>0</v>
      </c>
      <c r="R96" s="47">
        <f t="shared" si="22"/>
        <v>-3.2217895665663012E-65</v>
      </c>
      <c r="S96" s="47">
        <f t="shared" si="27"/>
        <v>3.2217895665663012E-65</v>
      </c>
      <c r="T96" s="47">
        <f t="shared" si="23"/>
        <v>0</v>
      </c>
      <c r="U96" s="49">
        <f t="shared" si="28"/>
        <v>0</v>
      </c>
    </row>
    <row r="97" spans="2:21" x14ac:dyDescent="0.3">
      <c r="B97" s="48">
        <v>7474.7778545474903</v>
      </c>
      <c r="C97" s="47">
        <v>4436.5951140740008</v>
      </c>
      <c r="D97" s="47">
        <v>2834.9052474213381</v>
      </c>
      <c r="E97" s="47">
        <v>5244.3567927923314</v>
      </c>
      <c r="F97" s="47">
        <v>1856.73223533546</v>
      </c>
      <c r="G97" s="49">
        <v>0</v>
      </c>
      <c r="I97" s="48">
        <v>9500</v>
      </c>
      <c r="J97" s="47">
        <f t="shared" si="18"/>
        <v>-9.2779939691403942E-10</v>
      </c>
      <c r="K97" s="47">
        <f t="shared" si="24"/>
        <v>9.2779939691403942E-10</v>
      </c>
      <c r="L97" s="47">
        <f t="shared" si="19"/>
        <v>0</v>
      </c>
      <c r="M97" s="47">
        <f t="shared" si="29"/>
        <v>0</v>
      </c>
      <c r="N97" s="47">
        <f t="shared" si="20"/>
        <v>0</v>
      </c>
      <c r="O97" s="47">
        <f t="shared" si="25"/>
        <v>0</v>
      </c>
      <c r="P97" s="47">
        <f t="shared" si="21"/>
        <v>0</v>
      </c>
      <c r="Q97" s="47">
        <f t="shared" si="26"/>
        <v>0</v>
      </c>
      <c r="R97" s="47">
        <f t="shared" si="22"/>
        <v>-1.1438117719362682E-3</v>
      </c>
      <c r="S97" s="47">
        <f t="shared" si="27"/>
        <v>1.1438117719362682E-3</v>
      </c>
      <c r="T97" s="47">
        <f t="shared" si="23"/>
        <v>0</v>
      </c>
      <c r="U97" s="49">
        <f t="shared" si="28"/>
        <v>0</v>
      </c>
    </row>
    <row r="98" spans="2:21" x14ac:dyDescent="0.3">
      <c r="B98" s="48">
        <v>7360.2425564592786</v>
      </c>
      <c r="C98" s="47">
        <v>4561.291881242405</v>
      </c>
      <c r="D98" s="47">
        <v>2902.1812315804118</v>
      </c>
      <c r="E98" s="47">
        <v>5380.468451806265</v>
      </c>
      <c r="F98" s="47">
        <v>1859.1467226949301</v>
      </c>
      <c r="G98" s="49">
        <v>0</v>
      </c>
      <c r="I98" s="48">
        <v>9600</v>
      </c>
      <c r="J98" s="47">
        <f t="shared" si="18"/>
        <v>-4.1026095440883808E-44</v>
      </c>
      <c r="K98" s="47">
        <f t="shared" si="24"/>
        <v>4.1026095440883808E-44</v>
      </c>
      <c r="L98" s="47">
        <f t="shared" si="19"/>
        <v>0</v>
      </c>
      <c r="M98" s="47">
        <f t="shared" si="29"/>
        <v>0</v>
      </c>
      <c r="N98" s="47">
        <f t="shared" si="20"/>
        <v>0</v>
      </c>
      <c r="O98" s="47">
        <f t="shared" si="25"/>
        <v>0</v>
      </c>
      <c r="P98" s="47">
        <f t="shared" si="21"/>
        <v>0</v>
      </c>
      <c r="Q98" s="47">
        <f t="shared" si="26"/>
        <v>0</v>
      </c>
      <c r="R98" s="47">
        <f t="shared" si="22"/>
        <v>-7.777127013867392E-116</v>
      </c>
      <c r="S98" s="47">
        <f t="shared" si="27"/>
        <v>7.777127013867392E-116</v>
      </c>
      <c r="T98" s="47">
        <f t="shared" si="23"/>
        <v>0</v>
      </c>
      <c r="U98" s="49">
        <f t="shared" si="28"/>
        <v>0</v>
      </c>
    </row>
    <row r="99" spans="2:21" x14ac:dyDescent="0.3">
      <c r="B99" s="48">
        <v>7111.1062094355684</v>
      </c>
      <c r="C99" s="47">
        <v>4658.370756694404</v>
      </c>
      <c r="D99" s="47">
        <v>3123.605996092751</v>
      </c>
      <c r="E99" s="47">
        <v>5701.136264043711</v>
      </c>
      <c r="F99" s="47">
        <v>1913.33016690569</v>
      </c>
      <c r="G99" s="49">
        <v>0</v>
      </c>
      <c r="I99" s="48">
        <v>9700</v>
      </c>
      <c r="J99" s="47">
        <f t="shared" si="18"/>
        <v>-5.9401523249242379E-16</v>
      </c>
      <c r="K99" s="47">
        <f t="shared" si="24"/>
        <v>5.9401523249242379E-16</v>
      </c>
      <c r="L99" s="47">
        <f t="shared" si="19"/>
        <v>0</v>
      </c>
      <c r="M99" s="47">
        <f t="shared" si="29"/>
        <v>0</v>
      </c>
      <c r="N99" s="47">
        <f t="shared" si="20"/>
        <v>0</v>
      </c>
      <c r="O99" s="47">
        <f t="shared" si="25"/>
        <v>0</v>
      </c>
      <c r="P99" s="47">
        <f t="shared" si="21"/>
        <v>0</v>
      </c>
      <c r="Q99" s="47">
        <f t="shared" si="26"/>
        <v>0</v>
      </c>
      <c r="R99" s="47">
        <f t="shared" si="22"/>
        <v>0</v>
      </c>
      <c r="S99" s="47">
        <f t="shared" si="27"/>
        <v>0</v>
      </c>
      <c r="T99" s="47">
        <f t="shared" si="23"/>
        <v>0</v>
      </c>
      <c r="U99" s="49">
        <f t="shared" si="28"/>
        <v>0</v>
      </c>
    </row>
    <row r="100" spans="2:21" x14ac:dyDescent="0.3">
      <c r="B100" s="48">
        <v>7224.30161588189</v>
      </c>
      <c r="C100" s="47">
        <v>4495.5115552779162</v>
      </c>
      <c r="D100" s="47">
        <v>3242.0501571540372</v>
      </c>
      <c r="E100" s="47">
        <v>5649.5050418278061</v>
      </c>
      <c r="F100" s="47">
        <v>2074.16377575565</v>
      </c>
      <c r="G100" s="49">
        <v>0</v>
      </c>
      <c r="I100" s="48">
        <v>9800</v>
      </c>
      <c r="J100" s="47">
        <f t="shared" si="18"/>
        <v>-9.4719998725302253E-33</v>
      </c>
      <c r="K100" s="47">
        <f t="shared" si="24"/>
        <v>9.4719998725302253E-33</v>
      </c>
      <c r="L100" s="47">
        <f t="shared" si="19"/>
        <v>0</v>
      </c>
      <c r="M100" s="47">
        <f t="shared" si="29"/>
        <v>0</v>
      </c>
      <c r="N100" s="47">
        <f t="shared" si="20"/>
        <v>0</v>
      </c>
      <c r="O100" s="47">
        <f t="shared" si="25"/>
        <v>0</v>
      </c>
      <c r="P100" s="47">
        <f t="shared" si="21"/>
        <v>0</v>
      </c>
      <c r="Q100" s="47">
        <f t="shared" si="26"/>
        <v>0</v>
      </c>
      <c r="R100" s="47">
        <f t="shared" si="22"/>
        <v>-9.8120890888399443E-81</v>
      </c>
      <c r="S100" s="47">
        <f t="shared" si="27"/>
        <v>9.8120890888399443E-81</v>
      </c>
      <c r="T100" s="47">
        <f t="shared" si="23"/>
        <v>0</v>
      </c>
      <c r="U100" s="49">
        <f t="shared" si="28"/>
        <v>0</v>
      </c>
    </row>
    <row r="101" spans="2:21" x14ac:dyDescent="0.3">
      <c r="B101" s="48">
        <v>7437.229923522993</v>
      </c>
      <c r="C101" s="47">
        <v>4210.9881652096601</v>
      </c>
      <c r="D101" s="47">
        <v>3441.5176535442988</v>
      </c>
      <c r="E101" s="47">
        <v>5547.7544877049386</v>
      </c>
      <c r="F101" s="47">
        <v>2348.7837639992499</v>
      </c>
      <c r="G101" s="49">
        <v>0</v>
      </c>
      <c r="I101" s="48">
        <v>9900</v>
      </c>
      <c r="J101" s="47">
        <f t="shared" si="18"/>
        <v>-2.8926309183226651E-223</v>
      </c>
      <c r="K101" s="47">
        <f t="shared" si="24"/>
        <v>2.8926309183226651E-223</v>
      </c>
      <c r="L101" s="47">
        <f t="shared" si="19"/>
        <v>0</v>
      </c>
      <c r="M101" s="47">
        <f t="shared" si="29"/>
        <v>0</v>
      </c>
      <c r="N101" s="47">
        <f t="shared" si="20"/>
        <v>0</v>
      </c>
      <c r="O101" s="47">
        <f t="shared" si="25"/>
        <v>0</v>
      </c>
      <c r="P101" s="47">
        <f t="shared" si="21"/>
        <v>0</v>
      </c>
      <c r="Q101" s="47">
        <f t="shared" si="26"/>
        <v>0</v>
      </c>
      <c r="R101" s="47">
        <f t="shared" si="22"/>
        <v>-5.1434877369592263E-2</v>
      </c>
      <c r="S101" s="47">
        <f t="shared" si="27"/>
        <v>5.1434877369592263E-2</v>
      </c>
      <c r="T101" s="47">
        <f t="shared" si="23"/>
        <v>0</v>
      </c>
      <c r="U101" s="49">
        <f t="shared" si="28"/>
        <v>0</v>
      </c>
    </row>
    <row r="102" spans="2:21" ht="15" thickBot="1" x14ac:dyDescent="0.35">
      <c r="B102" s="48">
        <v>9300.1898632349094</v>
      </c>
      <c r="C102" s="47">
        <v>2563.3402277699251</v>
      </c>
      <c r="D102" s="47">
        <v>2180.5215202128752</v>
      </c>
      <c r="E102" s="47">
        <v>4395.216128851881</v>
      </c>
      <c r="F102" s="47">
        <v>3901.19373439334</v>
      </c>
      <c r="G102" s="49">
        <v>0</v>
      </c>
      <c r="I102" s="50">
        <v>10000</v>
      </c>
      <c r="J102" s="51">
        <f t="shared" si="18"/>
        <v>0</v>
      </c>
      <c r="K102" s="51">
        <f t="shared" si="24"/>
        <v>0</v>
      </c>
      <c r="L102" s="51">
        <f t="shared" si="19"/>
        <v>0</v>
      </c>
      <c r="M102" s="51">
        <f t="shared" si="29"/>
        <v>0</v>
      </c>
      <c r="N102" s="51">
        <f t="shared" si="20"/>
        <v>0</v>
      </c>
      <c r="O102" s="51">
        <f t="shared" si="25"/>
        <v>0</v>
      </c>
      <c r="P102" s="51">
        <f t="shared" si="21"/>
        <v>0</v>
      </c>
      <c r="Q102" s="51">
        <f t="shared" si="26"/>
        <v>0</v>
      </c>
      <c r="R102" s="51">
        <f t="shared" si="22"/>
        <v>-5.1637020295427778E-97</v>
      </c>
      <c r="S102" s="51">
        <f t="shared" si="27"/>
        <v>5.1637020295427778E-97</v>
      </c>
      <c r="T102" s="51">
        <f t="shared" si="23"/>
        <v>0</v>
      </c>
      <c r="U102" s="52">
        <f t="shared" si="28"/>
        <v>0</v>
      </c>
    </row>
    <row r="103" spans="2:21" x14ac:dyDescent="0.3">
      <c r="B103" s="48">
        <v>7585.0579339666538</v>
      </c>
      <c r="C103" s="47">
        <v>4149.3775615701506</v>
      </c>
      <c r="D103" s="47">
        <v>3383.920673751627</v>
      </c>
      <c r="E103" s="47">
        <v>5382.8811987118252</v>
      </c>
      <c r="F103" s="47">
        <v>2368.5286372624</v>
      </c>
      <c r="G103" s="49">
        <v>0</v>
      </c>
    </row>
    <row r="104" spans="2:21" x14ac:dyDescent="0.3">
      <c r="B104" s="48">
        <v>7571.4206999717026</v>
      </c>
      <c r="C104" s="47">
        <v>4132.0848244920844</v>
      </c>
      <c r="D104" s="47">
        <v>3422.4263715605098</v>
      </c>
      <c r="E104" s="47">
        <v>5414.4203278153054</v>
      </c>
      <c r="F104" s="47">
        <v>2394.9199515262599</v>
      </c>
      <c r="G104" s="49">
        <v>0</v>
      </c>
    </row>
    <row r="105" spans="2:21" x14ac:dyDescent="0.3">
      <c r="B105" s="48">
        <v>7140.4548684068168</v>
      </c>
      <c r="C105" s="47">
        <v>4596.9462007038119</v>
      </c>
      <c r="D105" s="47">
        <v>3183.355222641645</v>
      </c>
      <c r="E105" s="47">
        <v>5699.8610459748797</v>
      </c>
      <c r="F105" s="47">
        <v>1979.6387243470199</v>
      </c>
      <c r="G105" s="49">
        <v>0</v>
      </c>
    </row>
    <row r="106" spans="2:21" x14ac:dyDescent="0.3">
      <c r="B106" s="48">
        <v>6634.3887544492436</v>
      </c>
      <c r="C106" s="47">
        <v>5290.2921949837619</v>
      </c>
      <c r="D106" s="47">
        <v>1520.130849757049</v>
      </c>
      <c r="E106" s="47">
        <v>5689.9341099348994</v>
      </c>
      <c r="F106" s="47">
        <v>233.67108004015901</v>
      </c>
      <c r="G106" s="49">
        <v>0</v>
      </c>
    </row>
    <row r="107" spans="2:21" x14ac:dyDescent="0.3">
      <c r="B107" s="48">
        <v>8583.1456636818511</v>
      </c>
      <c r="C107" s="47">
        <v>3298.534298367781</v>
      </c>
      <c r="D107" s="47">
        <v>2876.148482791737</v>
      </c>
      <c r="E107" s="47">
        <v>4102.6674286706248</v>
      </c>
      <c r="F107" s="47">
        <v>2391.0220184941099</v>
      </c>
      <c r="G107" s="49">
        <v>0</v>
      </c>
    </row>
    <row r="108" spans="2:21" x14ac:dyDescent="0.3">
      <c r="B108" s="48">
        <v>6771.6510767764976</v>
      </c>
      <c r="C108" s="47">
        <v>5204.2804894204764</v>
      </c>
      <c r="D108" s="47">
        <v>1208.294946800396</v>
      </c>
      <c r="E108" s="47">
        <v>5523.3996036924109</v>
      </c>
      <c r="F108" s="47">
        <v>184.08535949089199</v>
      </c>
      <c r="G108" s="49">
        <v>0</v>
      </c>
    </row>
    <row r="109" spans="2:21" x14ac:dyDescent="0.3">
      <c r="B109" s="48">
        <v>6782.1151850963834</v>
      </c>
      <c r="C109" s="47">
        <v>5194.6799527385856</v>
      </c>
      <c r="D109" s="47">
        <v>1201.972021513657</v>
      </c>
      <c r="E109" s="47">
        <v>5512.7088427071649</v>
      </c>
      <c r="F109" s="47">
        <v>194.94557002921101</v>
      </c>
      <c r="G109" s="49">
        <v>0</v>
      </c>
    </row>
    <row r="110" spans="2:21" x14ac:dyDescent="0.3">
      <c r="B110" s="48">
        <v>6802.2594911490869</v>
      </c>
      <c r="C110" s="47">
        <v>5165.0356820156476</v>
      </c>
      <c r="D110" s="47">
        <v>1243.376479426764</v>
      </c>
      <c r="E110" s="47">
        <v>5496.9592606583501</v>
      </c>
      <c r="F110" s="47">
        <v>212.45566676568299</v>
      </c>
      <c r="G110" s="49">
        <v>0</v>
      </c>
    </row>
    <row r="111" spans="2:21" x14ac:dyDescent="0.3">
      <c r="B111" s="48">
        <v>6700.8330696900966</v>
      </c>
      <c r="C111" s="47">
        <v>5283.353467989823</v>
      </c>
      <c r="D111" s="47">
        <v>1188.7269246730441</v>
      </c>
      <c r="E111" s="47">
        <v>5590.2994608356803</v>
      </c>
      <c r="F111" s="47">
        <v>135.87118011170199</v>
      </c>
      <c r="G111" s="49">
        <v>0</v>
      </c>
    </row>
    <row r="112" spans="2:21" x14ac:dyDescent="0.3">
      <c r="B112" s="48">
        <v>7265.8190976918704</v>
      </c>
      <c r="C112" s="47">
        <v>4637.8703431710273</v>
      </c>
      <c r="D112" s="47">
        <v>2774.529642062083</v>
      </c>
      <c r="E112" s="47">
        <v>5420.0019628857708</v>
      </c>
      <c r="F112" s="47">
        <v>1704.7805285157599</v>
      </c>
      <c r="G112" s="49">
        <v>0</v>
      </c>
    </row>
    <row r="113" spans="2:7" x14ac:dyDescent="0.3">
      <c r="B113" s="48">
        <v>6873.0059635958796</v>
      </c>
      <c r="C113" s="47">
        <v>5061.9816979307534</v>
      </c>
      <c r="D113" s="47">
        <v>1407.810196647951</v>
      </c>
      <c r="E113" s="47">
        <v>5447.0636469199981</v>
      </c>
      <c r="F113" s="47">
        <v>347.44970538027701</v>
      </c>
      <c r="G113" s="49">
        <v>0</v>
      </c>
    </row>
    <row r="114" spans="2:7" x14ac:dyDescent="0.3">
      <c r="B114" s="48">
        <v>6774.88091162003</v>
      </c>
      <c r="C114" s="47">
        <v>5163.8596272062223</v>
      </c>
      <c r="D114" s="47">
        <v>1400.992596941953</v>
      </c>
      <c r="E114" s="47">
        <v>5540.6325386291364</v>
      </c>
      <c r="F114" s="47">
        <v>251.588736782285</v>
      </c>
      <c r="G114" s="49">
        <v>0</v>
      </c>
    </row>
    <row r="115" spans="2:7" x14ac:dyDescent="0.3">
      <c r="B115" s="48">
        <v>6639.5690211005431</v>
      </c>
      <c r="C115" s="47">
        <v>5341.6786324890054</v>
      </c>
      <c r="D115" s="47">
        <v>1220.665952631374</v>
      </c>
      <c r="E115" s="47">
        <v>5651.9730429054134</v>
      </c>
      <c r="F115" s="47">
        <v>80.343679080715205</v>
      </c>
      <c r="G115" s="49">
        <v>0</v>
      </c>
    </row>
    <row r="116" spans="2:7" x14ac:dyDescent="0.3">
      <c r="B116" s="48">
        <v>6572.9787249946949</v>
      </c>
      <c r="C116" s="47">
        <v>5412.3386498695809</v>
      </c>
      <c r="D116" s="47">
        <v>1226.839935233485</v>
      </c>
      <c r="E116" s="47">
        <v>5692.8202941701911</v>
      </c>
      <c r="F116" s="47">
        <v>39.289770556336997</v>
      </c>
      <c r="G116" s="49">
        <v>0</v>
      </c>
    </row>
    <row r="117" spans="2:7" x14ac:dyDescent="0.3">
      <c r="B117" s="48">
        <v>6505.1649932965429</v>
      </c>
      <c r="C117" s="47">
        <v>5542.149181802467</v>
      </c>
      <c r="D117" s="47">
        <v>1033.014492510531</v>
      </c>
      <c r="E117" s="47">
        <v>5585.9121396542732</v>
      </c>
      <c r="F117" s="47">
        <v>134.80502935765699</v>
      </c>
      <c r="G117" s="49">
        <v>0</v>
      </c>
    </row>
    <row r="118" spans="2:7" x14ac:dyDescent="0.3">
      <c r="B118" s="48">
        <v>6379.4654278042644</v>
      </c>
      <c r="C118" s="47">
        <v>5718.4722869731731</v>
      </c>
      <c r="D118" s="47">
        <v>978.89050793555316</v>
      </c>
      <c r="E118" s="47">
        <v>5431.849776900267</v>
      </c>
      <c r="F118" s="47">
        <v>143.14281096431699</v>
      </c>
      <c r="G118" s="49">
        <v>0</v>
      </c>
    </row>
    <row r="119" spans="2:7" x14ac:dyDescent="0.3">
      <c r="B119" s="48">
        <v>7627.0442069245328</v>
      </c>
      <c r="C119" s="47">
        <v>3555.5461729684171</v>
      </c>
      <c r="D119" s="47">
        <v>3511.8749523266879</v>
      </c>
      <c r="E119" s="47">
        <v>5843.499435032998</v>
      </c>
      <c r="F119" s="47">
        <v>3157.6908186107298</v>
      </c>
      <c r="G119" s="49">
        <v>0</v>
      </c>
    </row>
    <row r="120" spans="2:7" x14ac:dyDescent="0.3">
      <c r="B120" s="48">
        <v>5663.6632419218358</v>
      </c>
      <c r="C120" s="47">
        <v>5713.9853632173108</v>
      </c>
      <c r="D120" s="47">
        <v>3669.1756902074808</v>
      </c>
      <c r="E120" s="47">
        <v>5118.607471146488</v>
      </c>
      <c r="F120" s="47">
        <v>1315.1220006278299</v>
      </c>
      <c r="G120" s="49">
        <v>0</v>
      </c>
    </row>
    <row r="121" spans="2:7" x14ac:dyDescent="0.3">
      <c r="B121" s="48">
        <v>4839.1229990728689</v>
      </c>
      <c r="C121" s="47">
        <v>7034.4741244023298</v>
      </c>
      <c r="D121" s="47">
        <v>3010.7687034014639</v>
      </c>
      <c r="E121" s="47">
        <v>4097.5718203081224</v>
      </c>
      <c r="F121" s="47">
        <v>17.770367892846</v>
      </c>
      <c r="G121" s="49">
        <v>0</v>
      </c>
    </row>
    <row r="122" spans="2:7" x14ac:dyDescent="0.3">
      <c r="B122" s="48">
        <v>5727.4087847324327</v>
      </c>
      <c r="C122" s="47">
        <v>5512.2993546338903</v>
      </c>
      <c r="D122" s="47">
        <v>3927.2318022338832</v>
      </c>
      <c r="E122" s="47">
        <v>5225.5906517696931</v>
      </c>
      <c r="F122" s="47">
        <v>1617.4175496374401</v>
      </c>
      <c r="G122" s="49">
        <v>0</v>
      </c>
    </row>
    <row r="123" spans="2:7" x14ac:dyDescent="0.3">
      <c r="B123" s="48">
        <v>5722.5358606003438</v>
      </c>
      <c r="C123" s="47">
        <v>5506.729452720333</v>
      </c>
      <c r="D123" s="47">
        <v>3949.3095710008511</v>
      </c>
      <c r="E123" s="47">
        <v>5223.892158905981</v>
      </c>
      <c r="F123" s="47">
        <v>1635.1292581653299</v>
      </c>
      <c r="G123" s="49">
        <v>0</v>
      </c>
    </row>
    <row r="124" spans="2:7" x14ac:dyDescent="0.3">
      <c r="B124" s="48">
        <v>5734.1245066025249</v>
      </c>
      <c r="C124" s="47">
        <v>5493.8050836850634</v>
      </c>
      <c r="D124" s="47">
        <v>3950.452520683908</v>
      </c>
      <c r="E124" s="47">
        <v>5236.1815181415222</v>
      </c>
      <c r="F124" s="47">
        <v>1645.1918871558701</v>
      </c>
      <c r="G124" s="49">
        <v>0</v>
      </c>
    </row>
    <row r="125" spans="2:7" x14ac:dyDescent="0.3">
      <c r="B125" s="48">
        <v>5970.7573101539874</v>
      </c>
      <c r="C125" s="47">
        <v>5118.289420980459</v>
      </c>
      <c r="D125" s="47">
        <v>4229.4159224167179</v>
      </c>
      <c r="E125" s="47">
        <v>5524.029032519843</v>
      </c>
      <c r="F125" s="47">
        <v>2085.25794412818</v>
      </c>
      <c r="G125" s="49">
        <v>0</v>
      </c>
    </row>
    <row r="126" spans="2:7" x14ac:dyDescent="0.3">
      <c r="B126" s="48">
        <v>6133.445008490391</v>
      </c>
      <c r="C126" s="47">
        <v>4957.9323294163287</v>
      </c>
      <c r="D126" s="47">
        <v>4215.685432334707</v>
      </c>
      <c r="E126" s="47">
        <v>5689.3237141421951</v>
      </c>
      <c r="F126" s="47">
        <v>2188.6821709198998</v>
      </c>
      <c r="G126" s="49">
        <v>0</v>
      </c>
    </row>
    <row r="127" spans="2:7" x14ac:dyDescent="0.3">
      <c r="B127" s="48">
        <v>6341.4612166411152</v>
      </c>
      <c r="C127" s="47">
        <v>4580.9097990251621</v>
      </c>
      <c r="D127" s="47">
        <v>4562.5549915290703</v>
      </c>
      <c r="E127" s="47">
        <v>5963.8926737884003</v>
      </c>
      <c r="F127" s="47">
        <v>2708.4827442851802</v>
      </c>
      <c r="G127" s="49">
        <v>0</v>
      </c>
    </row>
    <row r="128" spans="2:7" x14ac:dyDescent="0.3">
      <c r="B128" s="48">
        <v>6480.3645222381729</v>
      </c>
      <c r="C128" s="47">
        <v>4472.3944121108416</v>
      </c>
      <c r="D128" s="47">
        <v>4453.7667478535423</v>
      </c>
      <c r="E128" s="47">
        <v>6093.0153479127221</v>
      </c>
      <c r="F128" s="47">
        <v>2728.3112680139302</v>
      </c>
      <c r="G128" s="49">
        <v>0</v>
      </c>
    </row>
    <row r="129" spans="2:7" x14ac:dyDescent="0.3">
      <c r="B129" s="48">
        <v>6504.1212831509574</v>
      </c>
      <c r="C129" s="47">
        <v>4353.0839995254519</v>
      </c>
      <c r="D129" s="47">
        <v>4335.1620297811223</v>
      </c>
      <c r="E129" s="47">
        <v>6156.8399286129952</v>
      </c>
      <c r="F129" s="47">
        <v>2982.4707615191301</v>
      </c>
      <c r="G129" s="49">
        <v>0</v>
      </c>
    </row>
    <row r="130" spans="2:7" x14ac:dyDescent="0.3">
      <c r="B130" s="48">
        <v>6918.84978617049</v>
      </c>
      <c r="C130" s="47">
        <v>3886.3395944824379</v>
      </c>
      <c r="D130" s="47">
        <v>3868.7223306254368</v>
      </c>
      <c r="E130" s="47">
        <v>6600.9417004898451</v>
      </c>
      <c r="F130" s="47">
        <v>3399.5688798577598</v>
      </c>
      <c r="G130" s="49">
        <v>0</v>
      </c>
    </row>
    <row r="131" spans="2:7" x14ac:dyDescent="0.3">
      <c r="B131" s="48">
        <v>6362.224256266778</v>
      </c>
      <c r="C131" s="47">
        <v>5801.7545879141289</v>
      </c>
      <c r="D131" s="47">
        <v>867.89921934742165</v>
      </c>
      <c r="E131" s="47">
        <v>5382.6565194007753</v>
      </c>
      <c r="F131" s="47">
        <v>251.633451375265</v>
      </c>
      <c r="G131" s="49">
        <v>0</v>
      </c>
    </row>
    <row r="132" spans="2:7" x14ac:dyDescent="0.3">
      <c r="B132" s="48">
        <v>6565.9959313344598</v>
      </c>
      <c r="C132" s="47">
        <v>5495.1440845327224</v>
      </c>
      <c r="D132" s="47">
        <v>959.3146606473033</v>
      </c>
      <c r="E132" s="47">
        <v>5639.5609485395471</v>
      </c>
      <c r="F132" s="47">
        <v>210.75107145427901</v>
      </c>
      <c r="G132" s="49">
        <v>0</v>
      </c>
    </row>
    <row r="133" spans="2:7" x14ac:dyDescent="0.3">
      <c r="B133" s="48">
        <v>6751.1512211210411</v>
      </c>
      <c r="C133" s="47">
        <v>5185.3354440817357</v>
      </c>
      <c r="D133" s="47">
        <v>1419.0045186700499</v>
      </c>
      <c r="E133" s="47">
        <v>5565.6104597373833</v>
      </c>
      <c r="F133" s="47">
        <v>243.49940109821401</v>
      </c>
      <c r="G133" s="49">
        <v>0</v>
      </c>
    </row>
    <row r="134" spans="2:7" x14ac:dyDescent="0.3">
      <c r="B134" s="48">
        <v>6761.2395865485632</v>
      </c>
      <c r="C134" s="47">
        <v>5177.2703411129742</v>
      </c>
      <c r="D134" s="47">
        <v>1405.0393084286291</v>
      </c>
      <c r="E134" s="47">
        <v>5554.2092977355214</v>
      </c>
      <c r="F134" s="47">
        <v>241.950963204575</v>
      </c>
      <c r="G134" s="49">
        <v>0</v>
      </c>
    </row>
    <row r="135" spans="2:7" x14ac:dyDescent="0.3">
      <c r="B135" s="48">
        <v>6771.4334608746449</v>
      </c>
      <c r="C135" s="47">
        <v>5161.4427900736237</v>
      </c>
      <c r="D135" s="47">
        <v>1436.634318179674</v>
      </c>
      <c r="E135" s="47">
        <v>5548.4590938109041</v>
      </c>
      <c r="F135" s="47">
        <v>275.07462324650999</v>
      </c>
      <c r="G135" s="49">
        <v>0</v>
      </c>
    </row>
    <row r="136" spans="2:7" x14ac:dyDescent="0.3">
      <c r="B136" s="48">
        <v>6775.0267149829224</v>
      </c>
      <c r="C136" s="47">
        <v>5154.4025989661704</v>
      </c>
      <c r="D136" s="47">
        <v>1457.271422947071</v>
      </c>
      <c r="E136" s="47">
        <v>5547.7474112190366</v>
      </c>
      <c r="F136" s="47">
        <v>294.543067102647</v>
      </c>
      <c r="G136" s="49">
        <v>0</v>
      </c>
    </row>
    <row r="137" spans="2:7" x14ac:dyDescent="0.3">
      <c r="B137" s="48">
        <v>6738.9883500276956</v>
      </c>
      <c r="C137" s="47">
        <v>5195.5317844756792</v>
      </c>
      <c r="D137" s="47">
        <v>1433.3001185542739</v>
      </c>
      <c r="E137" s="47">
        <v>5579.0508209564759</v>
      </c>
      <c r="F137" s="47">
        <v>244.481582920237</v>
      </c>
      <c r="G137" s="49">
        <v>0</v>
      </c>
    </row>
    <row r="138" spans="2:7" x14ac:dyDescent="0.3">
      <c r="B138" s="48">
        <v>8049.0122184235706</v>
      </c>
      <c r="C138" s="47">
        <v>3735.074602713591</v>
      </c>
      <c r="D138" s="47">
        <v>3488.723105881576</v>
      </c>
      <c r="E138" s="47">
        <v>5043.6250684519791</v>
      </c>
      <c r="F138" s="47">
        <v>2722.1789795090899</v>
      </c>
      <c r="G138" s="49">
        <v>0</v>
      </c>
    </row>
    <row r="139" spans="2:7" x14ac:dyDescent="0.3">
      <c r="B139" s="48">
        <v>8049.5468605965743</v>
      </c>
      <c r="C139" s="47">
        <v>3724.8065932678469</v>
      </c>
      <c r="D139" s="47">
        <v>3480.7512512493258</v>
      </c>
      <c r="E139" s="47">
        <v>5050.5122011748836</v>
      </c>
      <c r="F139" s="47">
        <v>2733.9449661522999</v>
      </c>
      <c r="G139" s="49">
        <v>0</v>
      </c>
    </row>
    <row r="140" spans="2:7" x14ac:dyDescent="0.3">
      <c r="B140" s="48">
        <v>6391.8643986517691</v>
      </c>
      <c r="C140" s="47">
        <v>5736.2201431211788</v>
      </c>
      <c r="D140" s="47">
        <v>909.84943196421784</v>
      </c>
      <c r="E140" s="47">
        <v>5429.4419460652434</v>
      </c>
      <c r="F140" s="47">
        <v>209.66426856836</v>
      </c>
      <c r="G140" s="49">
        <v>0</v>
      </c>
    </row>
    <row r="141" spans="2:7" x14ac:dyDescent="0.3">
      <c r="B141" s="48">
        <v>6442.5120910022652</v>
      </c>
      <c r="C141" s="47">
        <v>5663.0011905639149</v>
      </c>
      <c r="D141" s="47">
        <v>918.42711888534882</v>
      </c>
      <c r="E141" s="47">
        <v>5491.7250123561234</v>
      </c>
      <c r="F141" s="47">
        <v>205.51194558008601</v>
      </c>
      <c r="G141" s="49">
        <v>0</v>
      </c>
    </row>
    <row r="142" spans="2:7" x14ac:dyDescent="0.3">
      <c r="B142" s="48">
        <v>6517.0191745361844</v>
      </c>
      <c r="C142" s="47">
        <v>5502.0863315530887</v>
      </c>
      <c r="D142" s="47">
        <v>1119.979751804234</v>
      </c>
      <c r="E142" s="47">
        <v>5614.5251167420056</v>
      </c>
      <c r="F142" s="47">
        <v>80.141995317501895</v>
      </c>
      <c r="G142" s="49">
        <v>0</v>
      </c>
    </row>
    <row r="143" spans="2:7" x14ac:dyDescent="0.3">
      <c r="B143" s="48">
        <v>6539.7935748157461</v>
      </c>
      <c r="C143" s="47">
        <v>5466.6694624051534</v>
      </c>
      <c r="D143" s="47">
        <v>1155.7407858117369</v>
      </c>
      <c r="E143" s="47">
        <v>5645.3841128638278</v>
      </c>
      <c r="F143" s="47">
        <v>67.362582383256296</v>
      </c>
      <c r="G143" s="49">
        <v>0</v>
      </c>
    </row>
    <row r="144" spans="2:7" x14ac:dyDescent="0.3">
      <c r="B144" s="48">
        <v>6567.4191892323761</v>
      </c>
      <c r="C144" s="47">
        <v>5418.5168568509198</v>
      </c>
      <c r="D144" s="47">
        <v>1226.3695286055879</v>
      </c>
      <c r="E144" s="47">
        <v>5686.8067784578234</v>
      </c>
      <c r="F144" s="47">
        <v>36.5964335394466</v>
      </c>
      <c r="G144" s="49">
        <v>0</v>
      </c>
    </row>
    <row r="145" spans="2:7" x14ac:dyDescent="0.3">
      <c r="B145" s="48">
        <v>6629.1173439861404</v>
      </c>
      <c r="C145" s="47">
        <v>5330.5625342492422</v>
      </c>
      <c r="D145" s="47">
        <v>1325.0149964274999</v>
      </c>
      <c r="E145" s="47">
        <v>5671.5353225564604</v>
      </c>
      <c r="F145" s="47">
        <v>54.550034576123899</v>
      </c>
      <c r="G145" s="49">
        <v>0</v>
      </c>
    </row>
    <row r="146" spans="2:7" x14ac:dyDescent="0.3">
      <c r="B146" s="48">
        <v>6611.514682156816</v>
      </c>
      <c r="C146" s="47">
        <v>5351.5644255728703</v>
      </c>
      <c r="D146" s="47">
        <v>1313.9876074763499</v>
      </c>
      <c r="E146" s="47">
        <v>5687.2524230587169</v>
      </c>
      <c r="F146" s="47">
        <v>28.084449187083301</v>
      </c>
      <c r="G146" s="49">
        <v>0</v>
      </c>
    </row>
    <row r="147" spans="2:7" x14ac:dyDescent="0.3">
      <c r="B147" s="48">
        <v>6576.9661890576172</v>
      </c>
      <c r="C147" s="47">
        <v>5408.4562069143012</v>
      </c>
      <c r="D147" s="47">
        <v>1224.8659962495981</v>
      </c>
      <c r="E147" s="47">
        <v>5696.7537266173322</v>
      </c>
      <c r="F147" s="47">
        <v>42.6737770021956</v>
      </c>
      <c r="G147" s="49">
        <v>0</v>
      </c>
    </row>
    <row r="148" spans="2:7" x14ac:dyDescent="0.3">
      <c r="B148" s="48">
        <v>6567.5465106029233</v>
      </c>
      <c r="C148" s="47">
        <v>5413.026273580972</v>
      </c>
      <c r="D148" s="47">
        <v>1249.306898672374</v>
      </c>
      <c r="E148" s="47">
        <v>5690.6822689871051</v>
      </c>
      <c r="F148" s="47">
        <v>22.359717122272201</v>
      </c>
      <c r="G148" s="49">
        <v>0</v>
      </c>
    </row>
    <row r="149" spans="2:7" x14ac:dyDescent="0.3">
      <c r="B149" s="48">
        <v>6593.9589608499282</v>
      </c>
      <c r="C149" s="47">
        <v>5370.8220489669066</v>
      </c>
      <c r="D149" s="47">
        <v>1311.7011370280941</v>
      </c>
      <c r="E149" s="47">
        <v>5703.7971577314238</v>
      </c>
      <c r="F149" s="47">
        <v>8.4488240549870994</v>
      </c>
      <c r="G149" s="49">
        <v>0</v>
      </c>
    </row>
    <row r="150" spans="2:7" x14ac:dyDescent="0.3">
      <c r="B150" s="48">
        <v>6576.3581001080647</v>
      </c>
      <c r="C150" s="47">
        <v>5389.0371746275896</v>
      </c>
      <c r="D150" s="47">
        <v>1314.9364479670869</v>
      </c>
      <c r="E150" s="47">
        <v>5710.6263891475683</v>
      </c>
      <c r="F150" s="47">
        <v>0</v>
      </c>
      <c r="G150" s="49">
        <v>0</v>
      </c>
    </row>
    <row r="151" spans="2:7" x14ac:dyDescent="0.3">
      <c r="B151" s="48">
        <v>6590.725024462663</v>
      </c>
      <c r="C151" s="47">
        <v>5381.0001235198406</v>
      </c>
      <c r="D151" s="47">
        <v>1280.300401471424</v>
      </c>
      <c r="E151" s="47">
        <v>5703.9650602937827</v>
      </c>
      <c r="F151" s="47">
        <v>16.098449402701402</v>
      </c>
      <c r="G151" s="49">
        <v>0</v>
      </c>
    </row>
    <row r="152" spans="2:7" x14ac:dyDescent="0.3">
      <c r="B152" s="48">
        <v>6568.5225225682298</v>
      </c>
      <c r="C152" s="47">
        <v>5397.3806083235886</v>
      </c>
      <c r="D152" s="47">
        <v>1315.3497761181779</v>
      </c>
      <c r="E152" s="47">
        <v>5702.3799978565276</v>
      </c>
      <c r="F152" s="47">
        <v>0</v>
      </c>
      <c r="G152" s="49">
        <v>0</v>
      </c>
    </row>
    <row r="153" spans="2:7" x14ac:dyDescent="0.3">
      <c r="B153" s="48">
        <v>6578.0250683068271</v>
      </c>
      <c r="C153" s="47">
        <v>5400.1890597202619</v>
      </c>
      <c r="D153" s="47">
        <v>1255.692944304443</v>
      </c>
      <c r="E153" s="47">
        <v>5702.8804645737746</v>
      </c>
      <c r="F153" s="47">
        <v>24.131036793898701</v>
      </c>
      <c r="G153" s="49">
        <v>0</v>
      </c>
    </row>
    <row r="154" spans="2:7" x14ac:dyDescent="0.3">
      <c r="B154" s="48">
        <v>6582.6793088871964</v>
      </c>
      <c r="C154" s="47">
        <v>5392.0190603694682</v>
      </c>
      <c r="D154" s="47">
        <v>1269.6648783277519</v>
      </c>
      <c r="E154" s="47">
        <v>5710.0809234549106</v>
      </c>
      <c r="F154" s="47">
        <v>18.099405423994298</v>
      </c>
      <c r="G154" s="49">
        <v>0</v>
      </c>
    </row>
    <row r="155" spans="2:7" x14ac:dyDescent="0.3">
      <c r="B155" s="48">
        <v>6587.2947929302718</v>
      </c>
      <c r="C155" s="47">
        <v>5385.9880138693543</v>
      </c>
      <c r="D155" s="47">
        <v>1274.405989640635</v>
      </c>
      <c r="E155" s="47">
        <v>5706.7227487053724</v>
      </c>
      <c r="F155" s="47">
        <v>17.7731335717659</v>
      </c>
      <c r="G155" s="49">
        <v>0</v>
      </c>
    </row>
    <row r="156" spans="2:7" x14ac:dyDescent="0.3">
      <c r="B156" s="48">
        <v>6572.9947928033744</v>
      </c>
      <c r="C156" s="47">
        <v>5397.4782815947601</v>
      </c>
      <c r="D156" s="47">
        <v>1292.432063898495</v>
      </c>
      <c r="E156" s="47">
        <v>5703.451087031086</v>
      </c>
      <c r="F156" s="47">
        <v>0</v>
      </c>
      <c r="G156" s="49">
        <v>0</v>
      </c>
    </row>
    <row r="157" spans="2:7" x14ac:dyDescent="0.3">
      <c r="B157" s="48">
        <v>6570.0575011633409</v>
      </c>
      <c r="C157" s="47">
        <v>5398.2800047835462</v>
      </c>
      <c r="D157" s="47">
        <v>1303.3850832055959</v>
      </c>
      <c r="E157" s="47">
        <v>5702.090397177145</v>
      </c>
      <c r="F157" s="47">
        <v>0</v>
      </c>
      <c r="G157" s="49">
        <v>0</v>
      </c>
    </row>
    <row r="158" spans="2:7" x14ac:dyDescent="0.3">
      <c r="B158" s="48">
        <v>6691.9630631484952</v>
      </c>
      <c r="C158" s="47">
        <v>5214.9451674439779</v>
      </c>
      <c r="D158" s="47">
        <v>1631.735268155938</v>
      </c>
      <c r="E158" s="47">
        <v>5652.3539169297164</v>
      </c>
      <c r="F158" s="47">
        <v>379.49809732567201</v>
      </c>
      <c r="G158" s="49">
        <v>0</v>
      </c>
    </row>
    <row r="159" spans="2:7" x14ac:dyDescent="0.3">
      <c r="B159" s="48">
        <v>6992.5556424677789</v>
      </c>
      <c r="C159" s="47">
        <v>4876.2949087743982</v>
      </c>
      <c r="D159" s="47">
        <v>2119.7397648394658</v>
      </c>
      <c r="E159" s="47">
        <v>5471.1611734293429</v>
      </c>
      <c r="F159" s="47">
        <v>1003.76373885609</v>
      </c>
      <c r="G159" s="49">
        <v>0</v>
      </c>
    </row>
    <row r="160" spans="2:7" x14ac:dyDescent="0.3">
      <c r="B160" s="48">
        <v>5759.3825493271697</v>
      </c>
      <c r="C160" s="47">
        <v>5098.5279210740482</v>
      </c>
      <c r="D160" s="47">
        <v>4877.6851300490898</v>
      </c>
      <c r="E160" s="47">
        <v>5402.7633192900767</v>
      </c>
      <c r="F160" s="47">
        <v>2581.6301637310398</v>
      </c>
      <c r="G160" s="49">
        <v>0</v>
      </c>
    </row>
    <row r="161" spans="2:7" x14ac:dyDescent="0.3">
      <c r="B161" s="48">
        <v>5769.5280113346307</v>
      </c>
      <c r="C161" s="47">
        <v>5086.5131232720914</v>
      </c>
      <c r="D161" s="47">
        <v>4882.3470815465598</v>
      </c>
      <c r="E161" s="47">
        <v>5413.9342946000834</v>
      </c>
      <c r="F161" s="47">
        <v>2592.0442143979099</v>
      </c>
      <c r="G161" s="49">
        <v>0</v>
      </c>
    </row>
    <row r="162" spans="2:7" x14ac:dyDescent="0.3">
      <c r="B162" s="48">
        <v>5638.9770085351811</v>
      </c>
      <c r="C162" s="47">
        <v>5068.9824463626892</v>
      </c>
      <c r="D162" s="47">
        <v>4524.3419419258298</v>
      </c>
      <c r="E162" s="47">
        <v>5373.4752622138849</v>
      </c>
      <c r="F162" s="47">
        <v>3163.62684696014</v>
      </c>
      <c r="G162" s="49">
        <v>0</v>
      </c>
    </row>
    <row r="163" spans="2:7" x14ac:dyDescent="0.3">
      <c r="B163" s="48">
        <v>5386.2126289711432</v>
      </c>
      <c r="C163" s="47">
        <v>5253.8510549301054</v>
      </c>
      <c r="D163" s="47">
        <v>3970.4715193213628</v>
      </c>
      <c r="E163" s="47">
        <v>5207.2605086573512</v>
      </c>
      <c r="F163" s="47">
        <v>3708.22741130738</v>
      </c>
      <c r="G163" s="49">
        <v>0</v>
      </c>
    </row>
    <row r="164" spans="2:7" x14ac:dyDescent="0.3">
      <c r="B164" s="48">
        <v>5373.9924126225778</v>
      </c>
      <c r="C164" s="47">
        <v>5258.5873173171012</v>
      </c>
      <c r="D164" s="47">
        <v>3771.0795349298342</v>
      </c>
      <c r="E164" s="47">
        <v>5245.4806805222006</v>
      </c>
      <c r="F164" s="47">
        <v>4056.8609502844101</v>
      </c>
      <c r="G164" s="49">
        <v>0</v>
      </c>
    </row>
    <row r="165" spans="2:7" x14ac:dyDescent="0.3">
      <c r="B165" s="48">
        <v>5368.9647103859243</v>
      </c>
      <c r="C165" s="47">
        <v>5263.7093319523001</v>
      </c>
      <c r="D165" s="47">
        <v>3762.99787030056</v>
      </c>
      <c r="E165" s="47">
        <v>5241.565740741441</v>
      </c>
      <c r="F165" s="47">
        <v>4063.82696837808</v>
      </c>
      <c r="G165" s="49">
        <v>0</v>
      </c>
    </row>
    <row r="166" spans="2:7" x14ac:dyDescent="0.3">
      <c r="B166" s="48">
        <v>4894.545084348385</v>
      </c>
      <c r="C166" s="47">
        <v>5737.9249855167327</v>
      </c>
      <c r="D166" s="47">
        <v>3370.6207778237581</v>
      </c>
      <c r="E166" s="47">
        <v>4769.9191903654746</v>
      </c>
      <c r="F166" s="47">
        <v>4038.2069542634199</v>
      </c>
      <c r="G166" s="49">
        <v>0</v>
      </c>
    </row>
    <row r="167" spans="2:7" x14ac:dyDescent="0.3">
      <c r="B167" s="48">
        <v>7713.4269365967857</v>
      </c>
      <c r="C167" s="47">
        <v>4207.9808934451412</v>
      </c>
      <c r="D167" s="47">
        <v>2920.0381943844782</v>
      </c>
      <c r="E167" s="47">
        <v>5046.7108972148617</v>
      </c>
      <c r="F167" s="47">
        <v>2029.06395039842</v>
      </c>
      <c r="G167" s="49">
        <v>0</v>
      </c>
    </row>
    <row r="168" spans="2:7" x14ac:dyDescent="0.3">
      <c r="B168" s="48">
        <v>7030.1612039163128</v>
      </c>
      <c r="C168" s="47">
        <v>4602.5993808119883</v>
      </c>
      <c r="D168" s="47">
        <v>3310.5047557979992</v>
      </c>
      <c r="E168" s="47">
        <v>5853.2172863070055</v>
      </c>
      <c r="F168" s="47">
        <v>2023.4726061055901</v>
      </c>
      <c r="G168" s="49">
        <v>0</v>
      </c>
    </row>
    <row r="169" spans="2:7" x14ac:dyDescent="0.3">
      <c r="B169" s="48">
        <v>6807.4303536261041</v>
      </c>
      <c r="C169" s="47">
        <v>4581.6957502577643</v>
      </c>
      <c r="D169" s="47">
        <v>3667.4643144448842</v>
      </c>
      <c r="E169" s="47">
        <v>6206.8740527063774</v>
      </c>
      <c r="F169" s="47">
        <v>2187.8799777878799</v>
      </c>
      <c r="G169" s="49">
        <v>0</v>
      </c>
    </row>
    <row r="170" spans="2:7" x14ac:dyDescent="0.3">
      <c r="B170" s="48">
        <v>6789.4175783685268</v>
      </c>
      <c r="C170" s="47">
        <v>4605.9195617498126</v>
      </c>
      <c r="D170" s="47">
        <v>3652.6290682502049</v>
      </c>
      <c r="E170" s="47">
        <v>6215.0469510062621</v>
      </c>
      <c r="F170" s="47">
        <v>2164.0512916419302</v>
      </c>
      <c r="G170" s="49">
        <v>0</v>
      </c>
    </row>
    <row r="171" spans="2:7" x14ac:dyDescent="0.3">
      <c r="B171" s="48">
        <v>5005.8511838603781</v>
      </c>
      <c r="C171" s="47">
        <v>5881.8252213123806</v>
      </c>
      <c r="D171" s="47">
        <v>4681.4529804543008</v>
      </c>
      <c r="E171" s="47">
        <v>4626.2762967440294</v>
      </c>
      <c r="F171" s="47">
        <v>2264.9744781920299</v>
      </c>
      <c r="G171" s="49">
        <v>0</v>
      </c>
    </row>
    <row r="172" spans="2:7" x14ac:dyDescent="0.3">
      <c r="B172" s="48">
        <v>5540.8711646304564</v>
      </c>
      <c r="C172" s="47">
        <v>5160.0140694405382</v>
      </c>
      <c r="D172" s="47">
        <v>4426.8432557481128</v>
      </c>
      <c r="E172" s="47">
        <v>5281.2527409349586</v>
      </c>
      <c r="F172" s="47">
        <v>3180.0601004445298</v>
      </c>
      <c r="G172" s="49">
        <v>0</v>
      </c>
    </row>
    <row r="173" spans="2:7" x14ac:dyDescent="0.3">
      <c r="B173" s="48">
        <v>5215.4337406106306</v>
      </c>
      <c r="C173" s="47">
        <v>5748.4870536369881</v>
      </c>
      <c r="D173" s="47">
        <v>4671.5382195881384</v>
      </c>
      <c r="E173" s="47">
        <v>4803.6203158695207</v>
      </c>
      <c r="F173" s="47">
        <v>2062.4132567531601</v>
      </c>
      <c r="G173" s="49">
        <v>0</v>
      </c>
    </row>
    <row r="174" spans="2:7" x14ac:dyDescent="0.3">
      <c r="B174" s="48">
        <v>7218.6702625620192</v>
      </c>
      <c r="C174" s="47">
        <v>4651.7645384948346</v>
      </c>
      <c r="D174" s="47">
        <v>2347.1558790993522</v>
      </c>
      <c r="E174" s="47">
        <v>5319.0847320326984</v>
      </c>
      <c r="F174" s="47">
        <v>1322.6421446925799</v>
      </c>
      <c r="G174" s="49">
        <v>0</v>
      </c>
    </row>
    <row r="175" spans="2:7" x14ac:dyDescent="0.3">
      <c r="B175" s="48">
        <v>8319.9398968488476</v>
      </c>
      <c r="C175" s="47">
        <v>3624.6248324094131</v>
      </c>
      <c r="D175" s="47">
        <v>3321.6199067540319</v>
      </c>
      <c r="E175" s="47">
        <v>4765.056219152315</v>
      </c>
      <c r="F175" s="47">
        <v>2802.5768783245999</v>
      </c>
      <c r="G175" s="49">
        <v>0</v>
      </c>
    </row>
    <row r="176" spans="2:7" x14ac:dyDescent="0.3">
      <c r="B176" s="48">
        <v>8274.2496058794386</v>
      </c>
      <c r="C176" s="47">
        <v>3619.4555135918722</v>
      </c>
      <c r="D176" s="47">
        <v>3331.1532225159108</v>
      </c>
      <c r="E176" s="47">
        <v>4828.0775871260284</v>
      </c>
      <c r="F176" s="47">
        <v>2810.7480540166598</v>
      </c>
      <c r="G176" s="49">
        <v>0</v>
      </c>
    </row>
    <row r="177" spans="2:7" x14ac:dyDescent="0.3">
      <c r="B177" s="48">
        <v>8303.7540443351227</v>
      </c>
      <c r="C177" s="47">
        <v>3557.209737702738</v>
      </c>
      <c r="D177" s="47">
        <v>3273.9616563367422</v>
      </c>
      <c r="E177" s="47">
        <v>4834.8976852489968</v>
      </c>
      <c r="F177" s="47">
        <v>2873.88061475312</v>
      </c>
      <c r="G177" s="49">
        <v>0</v>
      </c>
    </row>
    <row r="178" spans="2:7" x14ac:dyDescent="0.3">
      <c r="B178" s="48">
        <v>8390.7739892001227</v>
      </c>
      <c r="C178" s="47">
        <v>3418.843734348407</v>
      </c>
      <c r="D178" s="47">
        <v>3140.683115814978</v>
      </c>
      <c r="E178" s="47">
        <v>4824.8659523246934</v>
      </c>
      <c r="F178" s="47">
        <v>3012.2191636132302</v>
      </c>
      <c r="G178" s="49">
        <v>0</v>
      </c>
    </row>
    <row r="179" spans="2:7" x14ac:dyDescent="0.3">
      <c r="B179" s="48">
        <v>8356.6636810301297</v>
      </c>
      <c r="C179" s="47">
        <v>3469.1984225195379</v>
      </c>
      <c r="D179" s="47">
        <v>3189.9074123006899</v>
      </c>
      <c r="E179" s="47">
        <v>4831.2750904261075</v>
      </c>
      <c r="F179" s="47">
        <v>2962.1163436942602</v>
      </c>
      <c r="G179" s="49">
        <v>0</v>
      </c>
    </row>
    <row r="180" spans="2:7" x14ac:dyDescent="0.3">
      <c r="B180" s="48">
        <v>7944.2414255206813</v>
      </c>
      <c r="C180" s="47">
        <v>3930.3065549966068</v>
      </c>
      <c r="D180" s="47">
        <v>2124.8817368988321</v>
      </c>
      <c r="E180" s="47">
        <v>4516.5087185541279</v>
      </c>
      <c r="F180" s="47">
        <v>1571.1554570319699</v>
      </c>
      <c r="G180" s="49">
        <v>0</v>
      </c>
    </row>
    <row r="181" spans="2:7" x14ac:dyDescent="0.3">
      <c r="B181" s="48">
        <v>8343.0614543016181</v>
      </c>
      <c r="C181" s="47">
        <v>3492.9617282120039</v>
      </c>
      <c r="D181" s="47">
        <v>3212.366675798065</v>
      </c>
      <c r="E181" s="47">
        <v>4831.1941213995042</v>
      </c>
      <c r="F181" s="47">
        <v>2938.2227453001801</v>
      </c>
      <c r="G181" s="49">
        <v>0</v>
      </c>
    </row>
    <row r="182" spans="2:7" x14ac:dyDescent="0.3">
      <c r="B182" s="48">
        <v>8373.4030451673425</v>
      </c>
      <c r="C182" s="47">
        <v>3466.2132190051639</v>
      </c>
      <c r="D182" s="47">
        <v>3182.346076033406</v>
      </c>
      <c r="E182" s="47">
        <v>4811.5302828366603</v>
      </c>
      <c r="F182" s="47">
        <v>2963.7201494214701</v>
      </c>
      <c r="G182" s="49">
        <v>0</v>
      </c>
    </row>
    <row r="183" spans="2:7" x14ac:dyDescent="0.3">
      <c r="B183" s="48">
        <v>8390.4449370059301</v>
      </c>
      <c r="C183" s="47">
        <v>3461.027803768281</v>
      </c>
      <c r="D183" s="47">
        <v>3173.0196049096162</v>
      </c>
      <c r="E183" s="47">
        <v>4793.1317126912654</v>
      </c>
      <c r="F183" s="47">
        <v>2967.84425238516</v>
      </c>
      <c r="G183" s="49">
        <v>0</v>
      </c>
    </row>
    <row r="184" spans="2:7" x14ac:dyDescent="0.3">
      <c r="B184" s="48">
        <v>8544.594976758126</v>
      </c>
      <c r="C184" s="47">
        <v>3250.780079736684</v>
      </c>
      <c r="D184" s="47">
        <v>2963.2775314855121</v>
      </c>
      <c r="E184" s="47">
        <v>4754.7981642982659</v>
      </c>
      <c r="F184" s="47">
        <v>3176.8288228679899</v>
      </c>
      <c r="G184" s="49">
        <v>0</v>
      </c>
    </row>
    <row r="185" spans="2:7" x14ac:dyDescent="0.3">
      <c r="B185" s="48">
        <v>7514.4196574515336</v>
      </c>
      <c r="C185" s="47">
        <v>4417.4059525513039</v>
      </c>
      <c r="D185" s="47">
        <v>2968.1157691061821</v>
      </c>
      <c r="E185" s="47">
        <v>5260.8977578760014</v>
      </c>
      <c r="F185" s="47">
        <v>1986.7490522113101</v>
      </c>
      <c r="G185" s="49">
        <v>0</v>
      </c>
    </row>
    <row r="186" spans="2:7" x14ac:dyDescent="0.3">
      <c r="B186" s="48">
        <v>7699.9584217508691</v>
      </c>
      <c r="C186" s="47">
        <v>4229.7989582847194</v>
      </c>
      <c r="D186" s="47">
        <v>2968.515212502793</v>
      </c>
      <c r="E186" s="47">
        <v>5080.8708984512696</v>
      </c>
      <c r="F186" s="47">
        <v>2065.04065594748</v>
      </c>
      <c r="G186" s="49">
        <v>0</v>
      </c>
    </row>
    <row r="187" spans="2:7" x14ac:dyDescent="0.3">
      <c r="B187" s="48">
        <v>7846.7370743815718</v>
      </c>
      <c r="C187" s="47">
        <v>4112.2345488169367</v>
      </c>
      <c r="D187" s="47">
        <v>3135.3596375813308</v>
      </c>
      <c r="E187" s="47">
        <v>5011.5054667032518</v>
      </c>
      <c r="F187" s="47">
        <v>2262.79303615147</v>
      </c>
      <c r="G187" s="49">
        <v>0</v>
      </c>
    </row>
    <row r="188" spans="2:7" x14ac:dyDescent="0.3">
      <c r="B188" s="48">
        <v>8122.1716756170208</v>
      </c>
      <c r="C188" s="47">
        <v>3847.9986741375369</v>
      </c>
      <c r="D188" s="47">
        <v>3396.4484185386691</v>
      </c>
      <c r="E188" s="47">
        <v>4866.9199849981314</v>
      </c>
      <c r="F188" s="47">
        <v>2583.07799907565</v>
      </c>
      <c r="G188" s="49">
        <v>0</v>
      </c>
    </row>
    <row r="189" spans="2:7" x14ac:dyDescent="0.3">
      <c r="B189" s="48">
        <v>8017.9931220215058</v>
      </c>
      <c r="C189" s="47">
        <v>3942.4566662343259</v>
      </c>
      <c r="D189" s="47">
        <v>3166.42732454925</v>
      </c>
      <c r="E189" s="47">
        <v>4854.7328290283049</v>
      </c>
      <c r="F189" s="47">
        <v>2353.1086516979599</v>
      </c>
      <c r="G189" s="49">
        <v>0</v>
      </c>
    </row>
    <row r="190" spans="2:7" x14ac:dyDescent="0.3">
      <c r="B190" s="48">
        <v>8032.3172253941511</v>
      </c>
      <c r="C190" s="47">
        <v>3912.9505153464038</v>
      </c>
      <c r="D190" s="47">
        <v>3098.28972055638</v>
      </c>
      <c r="E190" s="47">
        <v>4806.9754258716011</v>
      </c>
      <c r="F190" s="47">
        <v>2302.8501805616302</v>
      </c>
      <c r="G190" s="49">
        <v>0</v>
      </c>
    </row>
    <row r="191" spans="2:7" x14ac:dyDescent="0.3">
      <c r="B191" s="48">
        <v>8049.0934454537164</v>
      </c>
      <c r="C191" s="47">
        <v>3906.7036221070239</v>
      </c>
      <c r="D191" s="47">
        <v>3150.8422109128592</v>
      </c>
      <c r="E191" s="47">
        <v>4815.4169680358127</v>
      </c>
      <c r="F191" s="47">
        <v>2352.28661754007</v>
      </c>
      <c r="G191" s="49">
        <v>0</v>
      </c>
    </row>
    <row r="192" spans="2:7" x14ac:dyDescent="0.3">
      <c r="B192" s="48">
        <v>7667.240751443549</v>
      </c>
      <c r="C192" s="47">
        <v>4201.6520020265407</v>
      </c>
      <c r="D192" s="47">
        <v>2336.9048103403588</v>
      </c>
      <c r="E192" s="47">
        <v>4872.3786251362653</v>
      </c>
      <c r="F192" s="47">
        <v>1542.18761591111</v>
      </c>
      <c r="G192" s="49">
        <v>0</v>
      </c>
    </row>
    <row r="193" spans="2:7" x14ac:dyDescent="0.3">
      <c r="B193" s="48">
        <v>7684.4705624626222</v>
      </c>
      <c r="C193" s="47">
        <v>4184.2948467067927</v>
      </c>
      <c r="D193" s="47">
        <v>2333.9139980507398</v>
      </c>
      <c r="E193" s="47">
        <v>4853.8194526712032</v>
      </c>
      <c r="F193" s="47">
        <v>1549.3120847397299</v>
      </c>
      <c r="G193" s="49">
        <v>0</v>
      </c>
    </row>
    <row r="194" spans="2:7" x14ac:dyDescent="0.3">
      <c r="B194" s="48">
        <v>7710.1125269442646</v>
      </c>
      <c r="C194" s="47">
        <v>4158.5601608969828</v>
      </c>
      <c r="D194" s="47">
        <v>2334.394963590024</v>
      </c>
      <c r="E194" s="47">
        <v>4827.7310564956006</v>
      </c>
      <c r="F194" s="47">
        <v>1563.6120623429599</v>
      </c>
      <c r="G194" s="49">
        <v>0</v>
      </c>
    </row>
    <row r="195" spans="2:7" x14ac:dyDescent="0.3">
      <c r="B195" s="48">
        <v>7656.3729434125362</v>
      </c>
      <c r="C195" s="47">
        <v>4222.3310097676194</v>
      </c>
      <c r="D195" s="47">
        <v>2547.3459434763481</v>
      </c>
      <c r="E195" s="47">
        <v>4956.1175385487022</v>
      </c>
      <c r="F195" s="47">
        <v>1697.7186989971401</v>
      </c>
      <c r="G195" s="49">
        <v>0</v>
      </c>
    </row>
    <row r="196" spans="2:7" x14ac:dyDescent="0.3">
      <c r="B196" s="48">
        <v>7423.9738437992446</v>
      </c>
      <c r="C196" s="47">
        <v>4477.3930409036248</v>
      </c>
      <c r="D196" s="47">
        <v>2756.6520478354901</v>
      </c>
      <c r="E196" s="47">
        <v>5262.7228640505718</v>
      </c>
      <c r="F196" s="47">
        <v>1767.53263481831</v>
      </c>
      <c r="G196" s="49">
        <v>0</v>
      </c>
    </row>
    <row r="197" spans="2:7" x14ac:dyDescent="0.3">
      <c r="B197" s="48">
        <v>7403.5961143526529</v>
      </c>
      <c r="C197" s="47">
        <v>4500.9633821995694</v>
      </c>
      <c r="D197" s="47">
        <v>2781.5955644397259</v>
      </c>
      <c r="E197" s="47">
        <v>5291.8446217744458</v>
      </c>
      <c r="F197" s="47">
        <v>1778.89058783877</v>
      </c>
      <c r="G197" s="49">
        <v>0</v>
      </c>
    </row>
    <row r="198" spans="2:7" x14ac:dyDescent="0.3">
      <c r="B198" s="48">
        <v>7462.75119079459</v>
      </c>
      <c r="C198" s="47">
        <v>4447.5473715297494</v>
      </c>
      <c r="D198" s="47">
        <v>2826.6968820067968</v>
      </c>
      <c r="E198" s="47">
        <v>5252.6731142437193</v>
      </c>
      <c r="F198" s="47">
        <v>1844.3436544078399</v>
      </c>
      <c r="G198" s="49">
        <v>0</v>
      </c>
    </row>
    <row r="199" spans="2:7" x14ac:dyDescent="0.3">
      <c r="B199" s="48">
        <v>7537.0378705821513</v>
      </c>
      <c r="C199" s="47">
        <v>4360.1317669831651</v>
      </c>
      <c r="D199" s="47">
        <v>2728.1289771667111</v>
      </c>
      <c r="E199" s="47">
        <v>5142.1291431781319</v>
      </c>
      <c r="F199" s="47">
        <v>1794.2930322352299</v>
      </c>
      <c r="G199" s="49">
        <v>0</v>
      </c>
    </row>
    <row r="200" spans="2:7" x14ac:dyDescent="0.3">
      <c r="B200" s="48">
        <v>7518.3071280779386</v>
      </c>
      <c r="C200" s="47">
        <v>4405.2895816749651</v>
      </c>
      <c r="D200" s="47">
        <v>2918.3925909675149</v>
      </c>
      <c r="E200" s="47">
        <v>5236.3650947654223</v>
      </c>
      <c r="F200" s="47">
        <v>1946.58863616438</v>
      </c>
      <c r="G200" s="49">
        <v>0</v>
      </c>
    </row>
    <row r="201" spans="2:7" x14ac:dyDescent="0.3">
      <c r="B201" s="48">
        <v>7040.3064408479686</v>
      </c>
      <c r="C201" s="47">
        <v>4878.8632802281472</v>
      </c>
      <c r="D201" s="47">
        <v>1499.455187346105</v>
      </c>
      <c r="E201" s="47">
        <v>5297.5555695793691</v>
      </c>
      <c r="F201" s="47">
        <v>551.08009703718096</v>
      </c>
      <c r="G201" s="49">
        <v>0</v>
      </c>
    </row>
    <row r="202" spans="2:7" x14ac:dyDescent="0.3">
      <c r="B202" s="48">
        <v>7058.8350406747113</v>
      </c>
      <c r="C202" s="47">
        <v>4864.9197736615642</v>
      </c>
      <c r="D202" s="47">
        <v>1468.490395827311</v>
      </c>
      <c r="E202" s="47">
        <v>5274.816720931768</v>
      </c>
      <c r="F202" s="47">
        <v>550.17799706983897</v>
      </c>
      <c r="G202" s="49">
        <v>0</v>
      </c>
    </row>
    <row r="203" spans="2:7" x14ac:dyDescent="0.3">
      <c r="B203" s="48">
        <v>7077.7677318779524</v>
      </c>
      <c r="C203" s="47">
        <v>4844.2397390891747</v>
      </c>
      <c r="D203" s="47">
        <v>1480.410852022271</v>
      </c>
      <c r="E203" s="47">
        <v>5258.0258114772623</v>
      </c>
      <c r="F203" s="47">
        <v>573.16436319675404</v>
      </c>
      <c r="G203" s="49">
        <v>0</v>
      </c>
    </row>
    <row r="204" spans="2:7" x14ac:dyDescent="0.3">
      <c r="B204" s="48">
        <v>6998.4847764339738</v>
      </c>
      <c r="C204" s="47">
        <v>4929.3882102623147</v>
      </c>
      <c r="D204" s="47">
        <v>1442.412510635731</v>
      </c>
      <c r="E204" s="47">
        <v>5330.0135504158461</v>
      </c>
      <c r="F204" s="47">
        <v>482.26786477111398</v>
      </c>
      <c r="G204" s="49">
        <v>0</v>
      </c>
    </row>
    <row r="205" spans="2:7" x14ac:dyDescent="0.3">
      <c r="B205" s="48">
        <v>6972.1791066254391</v>
      </c>
      <c r="C205" s="47">
        <v>4959.212327805044</v>
      </c>
      <c r="D205" s="47">
        <v>1421.300086788588</v>
      </c>
      <c r="E205" s="47">
        <v>5352.7142682237354</v>
      </c>
      <c r="F205" s="47">
        <v>447.02875554366602</v>
      </c>
      <c r="G205" s="49">
        <v>0</v>
      </c>
    </row>
    <row r="206" spans="2:7" x14ac:dyDescent="0.3">
      <c r="B206" s="48">
        <v>7105.3182820489656</v>
      </c>
      <c r="C206" s="47">
        <v>4805.9461226286203</v>
      </c>
      <c r="D206" s="47">
        <v>1557.1392129584331</v>
      </c>
      <c r="E206" s="47">
        <v>5243.0447089207964</v>
      </c>
      <c r="F206" s="47">
        <v>639.73283840550096</v>
      </c>
      <c r="G206" s="49">
        <v>0</v>
      </c>
    </row>
    <row r="207" spans="2:7" x14ac:dyDescent="0.3">
      <c r="B207" s="48">
        <v>7110.616229343037</v>
      </c>
      <c r="C207" s="47">
        <v>4796.8252549534864</v>
      </c>
      <c r="D207" s="47">
        <v>1586.538668534871</v>
      </c>
      <c r="E207" s="47">
        <v>5242.7689054148441</v>
      </c>
      <c r="F207" s="47">
        <v>661.86961746554698</v>
      </c>
      <c r="G207" s="49">
        <v>0</v>
      </c>
    </row>
    <row r="208" spans="2:7" x14ac:dyDescent="0.3">
      <c r="B208" s="48">
        <v>7129.4858921537534</v>
      </c>
      <c r="C208" s="47">
        <v>4779.2913334295372</v>
      </c>
      <c r="D208" s="47">
        <v>1576.96219798077</v>
      </c>
      <c r="E208" s="47">
        <v>5222.6242095961234</v>
      </c>
      <c r="F208" s="47">
        <v>671.32302289916299</v>
      </c>
      <c r="G208" s="49">
        <v>0</v>
      </c>
    </row>
    <row r="209" spans="2:7" x14ac:dyDescent="0.3">
      <c r="B209" s="48">
        <v>7115.2635036483071</v>
      </c>
      <c r="C209" s="47">
        <v>4789.5110259584817</v>
      </c>
      <c r="D209" s="47">
        <v>1607.916108325971</v>
      </c>
      <c r="E209" s="47">
        <v>5241.8947700435237</v>
      </c>
      <c r="F209" s="47">
        <v>678.96677871592897</v>
      </c>
      <c r="G209" s="49">
        <v>0</v>
      </c>
    </row>
    <row r="210" spans="2:7" x14ac:dyDescent="0.3">
      <c r="B210" s="48">
        <v>7300.378813496739</v>
      </c>
      <c r="C210" s="47">
        <v>4591.8345674329112</v>
      </c>
      <c r="D210" s="47">
        <v>1734.8586120206739</v>
      </c>
      <c r="E210" s="47">
        <v>5083.0682177100671</v>
      </c>
      <c r="F210" s="47">
        <v>899.51856555383699</v>
      </c>
      <c r="G210" s="49">
        <v>0</v>
      </c>
    </row>
    <row r="211" spans="2:7" x14ac:dyDescent="0.3">
      <c r="B211" s="48">
        <v>7544.1462519167653</v>
      </c>
      <c r="C211" s="47">
        <v>4325.1178147945184</v>
      </c>
      <c r="D211" s="47">
        <v>2331.6283087374568</v>
      </c>
      <c r="E211" s="47">
        <v>4995.0554669113708</v>
      </c>
      <c r="F211" s="47">
        <v>1473.10237758279</v>
      </c>
      <c r="G211" s="49">
        <v>0</v>
      </c>
    </row>
    <row r="212" spans="2:7" x14ac:dyDescent="0.3">
      <c r="B212" s="48">
        <v>7568.2762694922449</v>
      </c>
      <c r="C212" s="47">
        <v>4300.5687117197358</v>
      </c>
      <c r="D212" s="47">
        <v>2315.7898124817748</v>
      </c>
      <c r="E212" s="47">
        <v>4965.7794431752536</v>
      </c>
      <c r="F212" s="47">
        <v>1473.60911493917</v>
      </c>
      <c r="G212" s="49">
        <v>0</v>
      </c>
    </row>
    <row r="213" spans="2:7" x14ac:dyDescent="0.3">
      <c r="B213" s="48">
        <v>7572.7815023713083</v>
      </c>
      <c r="C213" s="47">
        <v>4296.6751628048487</v>
      </c>
      <c r="D213" s="47">
        <v>2344.0464556738521</v>
      </c>
      <c r="E213" s="47">
        <v>4970.304958709823</v>
      </c>
      <c r="F213" s="47">
        <v>1497.54596475259</v>
      </c>
      <c r="G213" s="49">
        <v>0</v>
      </c>
    </row>
    <row r="214" spans="2:7" x14ac:dyDescent="0.3">
      <c r="B214" s="48">
        <v>6899.4145781913321</v>
      </c>
      <c r="C214" s="47">
        <v>5009.0709957093386</v>
      </c>
      <c r="D214" s="47">
        <v>1585.300426947304</v>
      </c>
      <c r="E214" s="47">
        <v>5447.504554900831</v>
      </c>
      <c r="F214" s="47">
        <v>495.60046854520698</v>
      </c>
      <c r="G214" s="49">
        <v>0</v>
      </c>
    </row>
    <row r="215" spans="2:7" x14ac:dyDescent="0.3">
      <c r="B215" s="48">
        <v>6855.4323075849979</v>
      </c>
      <c r="C215" s="47">
        <v>5055.0657863528322</v>
      </c>
      <c r="D215" s="47">
        <v>1574.8430065816431</v>
      </c>
      <c r="E215" s="47">
        <v>5488.0183286498486</v>
      </c>
      <c r="F215" s="47">
        <v>454.24250263209899</v>
      </c>
      <c r="G215" s="49">
        <v>0</v>
      </c>
    </row>
    <row r="216" spans="2:7" x14ac:dyDescent="0.3">
      <c r="B216" s="48">
        <v>6994.116866614072</v>
      </c>
      <c r="C216" s="47">
        <v>4952.9175162223391</v>
      </c>
      <c r="D216" s="47">
        <v>1328.302159229992</v>
      </c>
      <c r="E216" s="47">
        <v>5319.4434180178723</v>
      </c>
      <c r="F216" s="47">
        <v>427.86117720566398</v>
      </c>
      <c r="G216" s="49">
        <v>0</v>
      </c>
    </row>
    <row r="217" spans="2:7" x14ac:dyDescent="0.3">
      <c r="B217" s="48">
        <v>6913.431823219822</v>
      </c>
      <c r="C217" s="47">
        <v>5003.2541143548151</v>
      </c>
      <c r="D217" s="47">
        <v>1523.0564757320469</v>
      </c>
      <c r="E217" s="47">
        <v>5424.2684483388939</v>
      </c>
      <c r="F217" s="47">
        <v>459.43956684512301</v>
      </c>
      <c r="G217" s="49">
        <v>0</v>
      </c>
    </row>
    <row r="218" spans="2:7" x14ac:dyDescent="0.3">
      <c r="B218" s="48">
        <v>6930.19148906396</v>
      </c>
      <c r="C218" s="47">
        <v>4987.0606736085529</v>
      </c>
      <c r="D218" s="47">
        <v>1517.6101701462451</v>
      </c>
      <c r="E218" s="47">
        <v>5407.2662857233108</v>
      </c>
      <c r="F218" s="47">
        <v>469.38392597133799</v>
      </c>
      <c r="G218" s="49">
        <v>0</v>
      </c>
    </row>
    <row r="219" spans="2:7" x14ac:dyDescent="0.3">
      <c r="B219" s="48">
        <v>6936.3584966461776</v>
      </c>
      <c r="C219" s="47">
        <v>4988.6009249192066</v>
      </c>
      <c r="D219" s="47">
        <v>1464.6899641996561</v>
      </c>
      <c r="E219" s="47">
        <v>5393.5286278102858</v>
      </c>
      <c r="F219" s="47">
        <v>439.61961585906698</v>
      </c>
      <c r="G219" s="49">
        <v>0</v>
      </c>
    </row>
    <row r="220" spans="2:7" x14ac:dyDescent="0.3">
      <c r="B220" s="48">
        <v>6942.698869705483</v>
      </c>
      <c r="C220" s="47">
        <v>4990.298415463737</v>
      </c>
      <c r="D220" s="47">
        <v>1413.177175338034</v>
      </c>
      <c r="E220" s="47">
        <v>5380.2794953606344</v>
      </c>
      <c r="F220" s="47">
        <v>415.42093364672297</v>
      </c>
      <c r="G220" s="49">
        <v>0</v>
      </c>
    </row>
    <row r="221" spans="2:7" x14ac:dyDescent="0.3">
      <c r="B221" s="48">
        <v>6990.8433010645904</v>
      </c>
      <c r="C221" s="47">
        <v>4931.7240372700344</v>
      </c>
      <c r="D221" s="47">
        <v>1477.433396521013</v>
      </c>
      <c r="E221" s="47">
        <v>5342.4891397589317</v>
      </c>
      <c r="F221" s="47">
        <v>495.226263819319</v>
      </c>
      <c r="G221" s="49">
        <v>0</v>
      </c>
    </row>
    <row r="222" spans="2:7" x14ac:dyDescent="0.3">
      <c r="B222" s="48">
        <v>7000.7060934383398</v>
      </c>
      <c r="C222" s="47">
        <v>4924.3098384326959</v>
      </c>
      <c r="D222" s="47">
        <v>1460.851761246468</v>
      </c>
      <c r="E222" s="47">
        <v>5330.475168120005</v>
      </c>
      <c r="F222" s="47">
        <v>494.37664502991902</v>
      </c>
      <c r="G222" s="49">
        <v>0</v>
      </c>
    </row>
    <row r="223" spans="2:7" x14ac:dyDescent="0.3">
      <c r="B223" s="48">
        <v>7019.7471537270876</v>
      </c>
      <c r="C223" s="47">
        <v>4905.1700437227864</v>
      </c>
      <c r="D223" s="47">
        <v>1461.024586858354</v>
      </c>
      <c r="E223" s="47">
        <v>5311.9343820481336</v>
      </c>
      <c r="F223" s="47">
        <v>511.43262231588</v>
      </c>
      <c r="G223" s="49">
        <v>0</v>
      </c>
    </row>
    <row r="224" spans="2:7" x14ac:dyDescent="0.3">
      <c r="B224" s="48">
        <v>6974.2918326285171</v>
      </c>
      <c r="C224" s="47">
        <v>4950.4205939124604</v>
      </c>
      <c r="D224" s="47">
        <v>1463.9216951574549</v>
      </c>
      <c r="E224" s="47">
        <v>5356.617857121345</v>
      </c>
      <c r="F224" s="47">
        <v>472.67875155269297</v>
      </c>
      <c r="G224" s="49">
        <v>0</v>
      </c>
    </row>
    <row r="225" spans="2:7" x14ac:dyDescent="0.3">
      <c r="B225" s="48">
        <v>7032.2245858098768</v>
      </c>
      <c r="C225" s="47">
        <v>4889.727725263373</v>
      </c>
      <c r="D225" s="47">
        <v>1480.546490067657</v>
      </c>
      <c r="E225" s="47">
        <v>5302.617494609769</v>
      </c>
      <c r="F225" s="47">
        <v>533.26919854253197</v>
      </c>
      <c r="G225" s="49">
        <v>0</v>
      </c>
    </row>
    <row r="226" spans="2:7" x14ac:dyDescent="0.3">
      <c r="B226" s="48">
        <v>7060.3174759978137</v>
      </c>
      <c r="C226" s="47">
        <v>4720.1831058004536</v>
      </c>
      <c r="D226" s="47">
        <v>3089.0221457587122</v>
      </c>
      <c r="E226" s="47">
        <v>5732.5974834379576</v>
      </c>
      <c r="F226" s="47">
        <v>1855.56795093752</v>
      </c>
      <c r="G226" s="49">
        <v>0</v>
      </c>
    </row>
    <row r="227" spans="2:7" x14ac:dyDescent="0.3">
      <c r="B227" s="48">
        <v>7016.1172295076503</v>
      </c>
      <c r="C227" s="47">
        <v>4821.1554409301079</v>
      </c>
      <c r="D227" s="47">
        <v>2987.9298183687129</v>
      </c>
      <c r="E227" s="47">
        <v>5731.9237780242529</v>
      </c>
      <c r="F227" s="47">
        <v>1745.2723910043701</v>
      </c>
      <c r="G227" s="49">
        <v>0</v>
      </c>
    </row>
    <row r="228" spans="2:7" x14ac:dyDescent="0.3">
      <c r="B228" s="48">
        <v>7059.0189486967602</v>
      </c>
      <c r="C228" s="47">
        <v>4697.1223693425318</v>
      </c>
      <c r="D228" s="47">
        <v>3125.9581269452792</v>
      </c>
      <c r="E228" s="47">
        <v>5748.9790404241176</v>
      </c>
      <c r="F228" s="47">
        <v>1885.72417983128</v>
      </c>
      <c r="G228" s="49">
        <v>0</v>
      </c>
    </row>
    <row r="229" spans="2:7" x14ac:dyDescent="0.3">
      <c r="B229" s="48">
        <v>7070.7305799297183</v>
      </c>
      <c r="C229" s="47">
        <v>4728.7124627037201</v>
      </c>
      <c r="D229" s="47">
        <v>3063.728205626704</v>
      </c>
      <c r="E229" s="47">
        <v>5712.900913875983</v>
      </c>
      <c r="F229" s="47">
        <v>1840.3775352181899</v>
      </c>
      <c r="G229" s="49">
        <v>0</v>
      </c>
    </row>
    <row r="230" spans="2:7" x14ac:dyDescent="0.3">
      <c r="B230" s="48">
        <v>7220.3781744730431</v>
      </c>
      <c r="C230" s="47">
        <v>4549.5168064515028</v>
      </c>
      <c r="D230" s="47">
        <v>3164.2747731131149</v>
      </c>
      <c r="E230" s="47">
        <v>5619.2167021710866</v>
      </c>
      <c r="F230" s="47">
        <v>2007.02679747877</v>
      </c>
      <c r="G230" s="49">
        <v>0</v>
      </c>
    </row>
    <row r="231" spans="2:7" x14ac:dyDescent="0.3">
      <c r="B231" s="48">
        <v>6954.6757430724847</v>
      </c>
      <c r="C231" s="47">
        <v>4764.8166289554956</v>
      </c>
      <c r="D231" s="47">
        <v>3150.034186822832</v>
      </c>
      <c r="E231" s="47">
        <v>5851.9108419884287</v>
      </c>
      <c r="F231" s="47">
        <v>1844.4694809028499</v>
      </c>
      <c r="G231" s="49">
        <v>0</v>
      </c>
    </row>
    <row r="232" spans="2:7" x14ac:dyDescent="0.3">
      <c r="B232" s="48">
        <v>6822.787323950869</v>
      </c>
      <c r="C232" s="47">
        <v>4917.7359523442074</v>
      </c>
      <c r="D232" s="47">
        <v>3081.4018185312912</v>
      </c>
      <c r="E232" s="47">
        <v>5940.5895414139113</v>
      </c>
      <c r="F232" s="47">
        <v>1704.9710823335699</v>
      </c>
      <c r="G232" s="49">
        <v>0</v>
      </c>
    </row>
    <row r="233" spans="2:7" x14ac:dyDescent="0.3">
      <c r="B233" s="48">
        <v>6933.8117211838126</v>
      </c>
      <c r="C233" s="47">
        <v>4846.5343383858626</v>
      </c>
      <c r="D233" s="47">
        <v>3049.2260094353792</v>
      </c>
      <c r="E233" s="47">
        <v>5829.7771917724704</v>
      </c>
      <c r="F233" s="47">
        <v>1747.3243318197301</v>
      </c>
      <c r="G233" s="49">
        <v>0</v>
      </c>
    </row>
    <row r="234" spans="2:7" x14ac:dyDescent="0.3">
      <c r="B234" s="48">
        <v>7211.0552221995094</v>
      </c>
      <c r="C234" s="47">
        <v>3994.598545916971</v>
      </c>
      <c r="D234" s="47">
        <v>3955.7603867755051</v>
      </c>
      <c r="E234" s="47">
        <v>6092.1605628247644</v>
      </c>
      <c r="F234" s="47">
        <v>2794.1623686543999</v>
      </c>
      <c r="G234" s="49">
        <v>0</v>
      </c>
    </row>
    <row r="235" spans="2:7" x14ac:dyDescent="0.3">
      <c r="B235" s="48">
        <v>7032.1339226264172</v>
      </c>
      <c r="C235" s="47">
        <v>4606.2707108618124</v>
      </c>
      <c r="D235" s="47">
        <v>3302.0683737340401</v>
      </c>
      <c r="E235" s="47">
        <v>5847.7905383594707</v>
      </c>
      <c r="F235" s="47">
        <v>2017.55752510916</v>
      </c>
      <c r="G235" s="49">
        <v>0</v>
      </c>
    </row>
    <row r="236" spans="2:7" x14ac:dyDescent="0.3">
      <c r="B236" s="48">
        <v>5630.414346233576</v>
      </c>
      <c r="C236" s="47">
        <v>5502.4390623354511</v>
      </c>
      <c r="D236" s="47">
        <v>4169.6906937982822</v>
      </c>
      <c r="E236" s="47">
        <v>5161.4711507832126</v>
      </c>
      <c r="F236" s="47">
        <v>1786.75569403347</v>
      </c>
      <c r="G236" s="49">
        <v>0</v>
      </c>
    </row>
    <row r="237" spans="2:7" x14ac:dyDescent="0.3">
      <c r="B237" s="48">
        <v>5593.3378627181037</v>
      </c>
      <c r="C237" s="47">
        <v>5520.1374494090014</v>
      </c>
      <c r="D237" s="47">
        <v>4219.5746963639258</v>
      </c>
      <c r="E237" s="47">
        <v>5130.3616391426121</v>
      </c>
      <c r="F237" s="47">
        <v>1811.8925594846901</v>
      </c>
      <c r="G237" s="49">
        <v>0</v>
      </c>
    </row>
    <row r="238" spans="2:7" x14ac:dyDescent="0.3">
      <c r="B238" s="48">
        <v>5345.7104613157944</v>
      </c>
      <c r="C238" s="47">
        <v>5652.4213193438964</v>
      </c>
      <c r="D238" s="47">
        <v>4548.8939100439411</v>
      </c>
      <c r="E238" s="47">
        <v>4921.6297639702834</v>
      </c>
      <c r="F238" s="47">
        <v>2002.2508873199799</v>
      </c>
      <c r="G238" s="49">
        <v>0</v>
      </c>
    </row>
    <row r="239" spans="2:7" x14ac:dyDescent="0.3">
      <c r="B239" s="48">
        <v>8757.3970349442134</v>
      </c>
      <c r="C239" s="47">
        <v>2598.8833031705949</v>
      </c>
      <c r="D239" s="47">
        <v>2430.209800858066</v>
      </c>
      <c r="E239" s="47">
        <v>5053.3694195302123</v>
      </c>
      <c r="F239" s="47">
        <v>3861.9916955336798</v>
      </c>
      <c r="G239" s="49">
        <v>0</v>
      </c>
    </row>
    <row r="240" spans="2:7" x14ac:dyDescent="0.3">
      <c r="B240" s="48">
        <v>8781.2636396135131</v>
      </c>
      <c r="C240" s="47">
        <v>2588.634857454183</v>
      </c>
      <c r="D240" s="47">
        <v>2412.7814154958819</v>
      </c>
      <c r="E240" s="47">
        <v>5029.5291883988239</v>
      </c>
      <c r="F240" s="47">
        <v>3867.26721688616</v>
      </c>
      <c r="G240" s="49">
        <v>0</v>
      </c>
    </row>
    <row r="241" spans="2:7" x14ac:dyDescent="0.3">
      <c r="B241" s="48">
        <v>8768.1409233831819</v>
      </c>
      <c r="C241" s="47">
        <v>2610.02807941023</v>
      </c>
      <c r="D241" s="47">
        <v>2432.0016693052321</v>
      </c>
      <c r="E241" s="47">
        <v>5026.5990407874824</v>
      </c>
      <c r="F241" s="47">
        <v>3845.6785518013398</v>
      </c>
      <c r="G241" s="49">
        <v>0</v>
      </c>
    </row>
    <row r="242" spans="2:7" x14ac:dyDescent="0.3">
      <c r="B242" s="48">
        <v>5297.7690724341801</v>
      </c>
      <c r="C242" s="47">
        <v>5678.47599473425</v>
      </c>
      <c r="D242" s="47">
        <v>4617.7621958841219</v>
      </c>
      <c r="E242" s="47">
        <v>4881.9517291471893</v>
      </c>
      <c r="F242" s="47">
        <v>2049.23676282938</v>
      </c>
      <c r="G242" s="49">
        <v>0</v>
      </c>
    </row>
    <row r="243" spans="2:7" x14ac:dyDescent="0.3">
      <c r="B243" s="48">
        <v>6562.9092910226536</v>
      </c>
      <c r="C243" s="47">
        <v>5064.0566086872204</v>
      </c>
      <c r="D243" s="47">
        <v>3214.4819388982141</v>
      </c>
      <c r="E243" s="47">
        <v>5981.0110055285077</v>
      </c>
      <c r="F243" s="47">
        <v>1642.6070882602901</v>
      </c>
      <c r="G243" s="49">
        <v>0</v>
      </c>
    </row>
    <row r="244" spans="2:7" x14ac:dyDescent="0.3">
      <c r="B244" s="48">
        <v>6509.9039585105693</v>
      </c>
      <c r="C244" s="47">
        <v>5093.3410628623233</v>
      </c>
      <c r="D244" s="47">
        <v>3247.0159650051878</v>
      </c>
      <c r="E244" s="47">
        <v>5931.8160730548798</v>
      </c>
      <c r="F244" s="47">
        <v>1632.58077109854</v>
      </c>
      <c r="G244" s="49">
        <v>0</v>
      </c>
    </row>
    <row r="245" spans="2:7" x14ac:dyDescent="0.3">
      <c r="B245" s="48">
        <v>6365.3926715948273</v>
      </c>
      <c r="C245" s="47">
        <v>5634.4415986550084</v>
      </c>
      <c r="D245" s="47">
        <v>1266.095315067407</v>
      </c>
      <c r="E245" s="47">
        <v>5474.3432331031108</v>
      </c>
      <c r="F245" s="47">
        <v>0</v>
      </c>
      <c r="G245" s="49">
        <v>0</v>
      </c>
    </row>
    <row r="246" spans="2:7" x14ac:dyDescent="0.3">
      <c r="B246" s="48">
        <v>6537.4929520996566</v>
      </c>
      <c r="C246" s="47">
        <v>5486.948511866919</v>
      </c>
      <c r="D246" s="47">
        <v>1091.644412401479</v>
      </c>
      <c r="E246" s="47">
        <v>5631.8805824546407</v>
      </c>
      <c r="F246" s="47">
        <v>108.384759625336</v>
      </c>
      <c r="G246" s="49">
        <v>0</v>
      </c>
    </row>
    <row r="247" spans="2:7" x14ac:dyDescent="0.3">
      <c r="B247" s="48">
        <v>6515.8147761535256</v>
      </c>
      <c r="C247" s="47">
        <v>5506.8844086857462</v>
      </c>
      <c r="D247" s="47">
        <v>1107.9958671586869</v>
      </c>
      <c r="E247" s="47">
        <v>5611.1114743301096</v>
      </c>
      <c r="F247" s="47">
        <v>87.633496161411998</v>
      </c>
      <c r="G247" s="49">
        <v>0</v>
      </c>
    </row>
    <row r="248" spans="2:7" x14ac:dyDescent="0.3">
      <c r="B248" s="48">
        <v>6364.3119836694777</v>
      </c>
      <c r="C248" s="47">
        <v>5693.4625559770593</v>
      </c>
      <c r="D248" s="47">
        <v>1085.8953043061799</v>
      </c>
      <c r="E248" s="47">
        <v>5438.0060436186723</v>
      </c>
      <c r="F248" s="47">
        <v>49.550422142100302</v>
      </c>
      <c r="G248" s="49">
        <v>0</v>
      </c>
    </row>
    <row r="249" spans="2:7" x14ac:dyDescent="0.3">
      <c r="B249" s="48">
        <v>6421.7602086973347</v>
      </c>
      <c r="C249" s="47">
        <v>5676.1357389518344</v>
      </c>
      <c r="D249" s="47">
        <v>949.53865293888998</v>
      </c>
      <c r="E249" s="47">
        <v>5474.5988979201029</v>
      </c>
      <c r="F249" s="47">
        <v>175.10636834670899</v>
      </c>
      <c r="G249" s="49">
        <v>0</v>
      </c>
    </row>
    <row r="250" spans="2:7" x14ac:dyDescent="0.3">
      <c r="B250" s="48">
        <v>6376.5951683768226</v>
      </c>
      <c r="C250" s="47">
        <v>5705.7870288244076</v>
      </c>
      <c r="D250" s="47">
        <v>1016.0167026032919</v>
      </c>
      <c r="E250" s="47">
        <v>5437.0265610595088</v>
      </c>
      <c r="F250" s="47">
        <v>110.07271822303601</v>
      </c>
      <c r="G250" s="49">
        <v>0</v>
      </c>
    </row>
    <row r="251" spans="2:7" x14ac:dyDescent="0.3">
      <c r="B251" s="48">
        <v>6354.190025411478</v>
      </c>
      <c r="C251" s="47">
        <v>5729.0536028573351</v>
      </c>
      <c r="D251" s="47">
        <v>1029.4034223871649</v>
      </c>
      <c r="E251" s="47">
        <v>5413.9537408297901</v>
      </c>
      <c r="F251" s="47">
        <v>94.773836842863005</v>
      </c>
      <c r="G251" s="49">
        <v>0</v>
      </c>
    </row>
    <row r="252" spans="2:7" x14ac:dyDescent="0.3">
      <c r="B252" s="48">
        <v>7753.382104918328</v>
      </c>
      <c r="C252" s="47">
        <v>4165.5288849894096</v>
      </c>
      <c r="D252" s="47">
        <v>2909.2650104184859</v>
      </c>
      <c r="E252" s="47">
        <v>5002.4525826051786</v>
      </c>
      <c r="F252" s="47">
        <v>2035.7909401086099</v>
      </c>
      <c r="G252" s="49">
        <v>0</v>
      </c>
    </row>
    <row r="253" spans="2:7" x14ac:dyDescent="0.3">
      <c r="B253" s="48">
        <v>6749.7163571725387</v>
      </c>
      <c r="C253" s="47">
        <v>5146.4530339492248</v>
      </c>
      <c r="D253" s="47">
        <v>2765.9659207790751</v>
      </c>
      <c r="E253" s="47">
        <v>5888.7858365141674</v>
      </c>
      <c r="F253" s="47">
        <v>1391.0933530111899</v>
      </c>
      <c r="G253" s="49">
        <v>0</v>
      </c>
    </row>
    <row r="254" spans="2:7" x14ac:dyDescent="0.3">
      <c r="B254" s="48">
        <v>7175.3489708902789</v>
      </c>
      <c r="C254" s="47">
        <v>4699.5317464479176</v>
      </c>
      <c r="D254" s="47">
        <v>1946.6398738832049</v>
      </c>
      <c r="E254" s="47">
        <v>5252.9880434508023</v>
      </c>
      <c r="F254" s="47">
        <v>966.88778589417302</v>
      </c>
      <c r="G254" s="49">
        <v>0</v>
      </c>
    </row>
    <row r="255" spans="2:7" x14ac:dyDescent="0.3">
      <c r="B255" s="48">
        <v>6457.5097885169043</v>
      </c>
      <c r="C255" s="47">
        <v>5116.0284371794087</v>
      </c>
      <c r="D255" s="47">
        <v>3291.221081457355</v>
      </c>
      <c r="E255" s="47">
        <v>5884.8556204797314</v>
      </c>
      <c r="F255" s="47">
        <v>1632.3981712177999</v>
      </c>
      <c r="G255" s="49">
        <v>0</v>
      </c>
    </row>
    <row r="256" spans="2:7" x14ac:dyDescent="0.3">
      <c r="B256" s="48">
        <v>4826.4929590089196</v>
      </c>
      <c r="C256" s="47">
        <v>6853.9203529371571</v>
      </c>
      <c r="D256" s="47">
        <v>3440.464420340687</v>
      </c>
      <c r="E256" s="47">
        <v>4172.4336569585894</v>
      </c>
      <c r="F256" s="47">
        <v>398.23722483158701</v>
      </c>
      <c r="G256" s="49">
        <v>0</v>
      </c>
    </row>
    <row r="257" spans="2:7" x14ac:dyDescent="0.3">
      <c r="B257" s="48">
        <v>4834.4207540272246</v>
      </c>
      <c r="C257" s="47">
        <v>6855.7974266289057</v>
      </c>
      <c r="D257" s="47">
        <v>3423.2387184717309</v>
      </c>
      <c r="E257" s="47">
        <v>4177.9689261653857</v>
      </c>
      <c r="F257" s="47">
        <v>380.37800973980802</v>
      </c>
      <c r="G257" s="49">
        <v>0</v>
      </c>
    </row>
    <row r="258" spans="2:7" x14ac:dyDescent="0.3">
      <c r="B258" s="48">
        <v>4840.7847931531114</v>
      </c>
      <c r="C258" s="47">
        <v>6850.9254286813066</v>
      </c>
      <c r="D258" s="47">
        <v>3418.222305333009</v>
      </c>
      <c r="E258" s="47">
        <v>4184.1306835793876</v>
      </c>
      <c r="F258" s="47">
        <v>376.17823643680703</v>
      </c>
      <c r="G258" s="49">
        <v>0</v>
      </c>
    </row>
    <row r="259" spans="2:7" x14ac:dyDescent="0.3">
      <c r="B259" s="48">
        <v>4858.0177275785209</v>
      </c>
      <c r="C259" s="47">
        <v>6841.7922467043281</v>
      </c>
      <c r="D259" s="47">
        <v>3399.099124090073</v>
      </c>
      <c r="E259" s="47">
        <v>4199.733921149862</v>
      </c>
      <c r="F259" s="47">
        <v>358.59950119092503</v>
      </c>
      <c r="G259" s="49">
        <v>0</v>
      </c>
    </row>
    <row r="260" spans="2:7" x14ac:dyDescent="0.3">
      <c r="B260" s="48">
        <v>4857.5108060290513</v>
      </c>
      <c r="C260" s="47">
        <v>6854.8900950053476</v>
      </c>
      <c r="D260" s="47">
        <v>3382.125317000502</v>
      </c>
      <c r="E260" s="47">
        <v>4195.8545573269048</v>
      </c>
      <c r="F260" s="47">
        <v>338.74734961900299</v>
      </c>
      <c r="G260" s="49">
        <v>0</v>
      </c>
    </row>
    <row r="261" spans="2:7" x14ac:dyDescent="0.3">
      <c r="B261" s="48">
        <v>4852.4833752753357</v>
      </c>
      <c r="C261" s="47">
        <v>6852.8609707381001</v>
      </c>
      <c r="D261" s="47">
        <v>3394.0861410926768</v>
      </c>
      <c r="E261" s="47">
        <v>4192.5482738541996</v>
      </c>
      <c r="F261" s="47">
        <v>351.27885307704003</v>
      </c>
      <c r="G261" s="49">
        <v>0</v>
      </c>
    </row>
    <row r="262" spans="2:7" x14ac:dyDescent="0.3">
      <c r="B262" s="48">
        <v>4843.0209148342237</v>
      </c>
      <c r="C262" s="47">
        <v>6863.0527477150144</v>
      </c>
      <c r="D262" s="47">
        <v>3397.5059178825818</v>
      </c>
      <c r="E262" s="47">
        <v>4182.5937399490767</v>
      </c>
      <c r="F262" s="47">
        <v>352.97438020426301</v>
      </c>
      <c r="G262" s="49">
        <v>0</v>
      </c>
    </row>
    <row r="263" spans="2:7" x14ac:dyDescent="0.3">
      <c r="B263" s="48">
        <v>5989.6277301976588</v>
      </c>
      <c r="C263" s="47">
        <v>4876.4881166024888</v>
      </c>
      <c r="D263" s="47">
        <v>4824.5157638585752</v>
      </c>
      <c r="E263" s="47">
        <v>5631.7801009035693</v>
      </c>
      <c r="F263" s="47">
        <v>2662.5568304242402</v>
      </c>
      <c r="G263" s="49">
        <v>0</v>
      </c>
    </row>
    <row r="264" spans="2:7" x14ac:dyDescent="0.3">
      <c r="B264" s="48">
        <v>6523.8336356007239</v>
      </c>
      <c r="C264" s="47">
        <v>4133.1586549245476</v>
      </c>
      <c r="D264" s="47">
        <v>4115.2628757389384</v>
      </c>
      <c r="E264" s="47">
        <v>6309.5427674985458</v>
      </c>
      <c r="F264" s="47">
        <v>3826.9933742615699</v>
      </c>
      <c r="G264" s="49">
        <v>0</v>
      </c>
    </row>
    <row r="265" spans="2:7" x14ac:dyDescent="0.3">
      <c r="B265" s="48">
        <v>6552.9740798516759</v>
      </c>
      <c r="C265" s="47">
        <v>4105.9540117438764</v>
      </c>
      <c r="D265" s="47">
        <v>4089.2818262942269</v>
      </c>
      <c r="E265" s="47">
        <v>6336.1313535824193</v>
      </c>
      <c r="F265" s="47">
        <v>3823.9624387920999</v>
      </c>
      <c r="G265" s="49">
        <v>0</v>
      </c>
    </row>
    <row r="266" spans="2:7" x14ac:dyDescent="0.3">
      <c r="B266" s="48">
        <v>6843.7700819407864</v>
      </c>
      <c r="C266" s="47">
        <v>3805.6479864342868</v>
      </c>
      <c r="D266" s="47">
        <v>3784.7460615934351</v>
      </c>
      <c r="E266" s="47">
        <v>6639.1347086858359</v>
      </c>
      <c r="F266" s="47">
        <v>4042.7925623526799</v>
      </c>
      <c r="G266" s="49">
        <v>0</v>
      </c>
    </row>
    <row r="267" spans="2:7" x14ac:dyDescent="0.3">
      <c r="B267" s="48">
        <v>9430.612538174868</v>
      </c>
      <c r="C267" s="47">
        <v>2265.022228317996</v>
      </c>
      <c r="D267" s="47">
        <v>1910.249294295952</v>
      </c>
      <c r="E267" s="47">
        <v>4510.2114624169872</v>
      </c>
      <c r="F267" s="47">
        <v>4187.1070769256303</v>
      </c>
      <c r="G267" s="49">
        <v>0</v>
      </c>
    </row>
    <row r="268" spans="2:7" x14ac:dyDescent="0.3">
      <c r="B268" s="48">
        <v>9042.4240700430692</v>
      </c>
      <c r="C268" s="47">
        <v>2309.572794426922</v>
      </c>
      <c r="D268" s="47">
        <v>2119.2700353704658</v>
      </c>
      <c r="E268" s="47">
        <v>4948.9485703178843</v>
      </c>
      <c r="F268" s="47">
        <v>4128.3028279740902</v>
      </c>
      <c r="G268" s="49">
        <v>0</v>
      </c>
    </row>
    <row r="269" spans="2:7" x14ac:dyDescent="0.3">
      <c r="B269" s="48">
        <v>8609.6017900711922</v>
      </c>
      <c r="C269" s="47">
        <v>2415.726291506689</v>
      </c>
      <c r="D269" s="47">
        <v>2373.2621354347239</v>
      </c>
      <c r="E269" s="47">
        <v>5501.9547598755998</v>
      </c>
      <c r="F269" s="47">
        <v>4180.9519609912604</v>
      </c>
      <c r="G269" s="49">
        <v>0</v>
      </c>
    </row>
    <row r="270" spans="2:7" x14ac:dyDescent="0.3">
      <c r="B270" s="48">
        <v>8514.432527831932</v>
      </c>
      <c r="C270" s="47">
        <v>2265.8532359296419</v>
      </c>
      <c r="D270" s="47">
        <v>2247.445965096872</v>
      </c>
      <c r="E270" s="47">
        <v>5952.7732783812789</v>
      </c>
      <c r="F270" s="47">
        <v>4559.6050533532198</v>
      </c>
      <c r="G270" s="49">
        <v>0</v>
      </c>
    </row>
    <row r="271" spans="2:7" x14ac:dyDescent="0.3">
      <c r="B271" s="48">
        <v>9097.3599533761135</v>
      </c>
      <c r="C271" s="47">
        <v>2689.195689423882</v>
      </c>
      <c r="D271" s="47">
        <v>2349.8422485149708</v>
      </c>
      <c r="E271" s="47">
        <v>4524.3141314944451</v>
      </c>
      <c r="F271" s="47">
        <v>3749.6586096179199</v>
      </c>
      <c r="G271" s="49">
        <v>0</v>
      </c>
    </row>
    <row r="272" spans="2:7" x14ac:dyDescent="0.3">
      <c r="B272" s="48">
        <v>6853.8058308922364</v>
      </c>
      <c r="C272" s="47">
        <v>3779.7011198611958</v>
      </c>
      <c r="D272" s="47">
        <v>3740.466863778116</v>
      </c>
      <c r="E272" s="47">
        <v>6686.6261981590997</v>
      </c>
      <c r="F272" s="47">
        <v>4283.1501917232799</v>
      </c>
      <c r="G272" s="49">
        <v>0</v>
      </c>
    </row>
    <row r="273" spans="2:7" x14ac:dyDescent="0.3">
      <c r="B273" s="48">
        <v>6873.6036376972161</v>
      </c>
      <c r="C273" s="47">
        <v>5114.3817090400462</v>
      </c>
      <c r="D273" s="47">
        <v>1134.187398667262</v>
      </c>
      <c r="E273" s="47">
        <v>5418.0505200130638</v>
      </c>
      <c r="F273" s="47">
        <v>294.00479441758802</v>
      </c>
      <c r="G273" s="49">
        <v>0</v>
      </c>
    </row>
    <row r="274" spans="2:7" x14ac:dyDescent="0.3">
      <c r="B274" s="48">
        <v>4819.4257018192038</v>
      </c>
      <c r="C274" s="47">
        <v>5848.9104931717466</v>
      </c>
      <c r="D274" s="47">
        <v>3004.7233967036632</v>
      </c>
      <c r="E274" s="47">
        <v>4780.5633451497042</v>
      </c>
      <c r="F274" s="47">
        <v>4633.8336634665602</v>
      </c>
      <c r="G274" s="49">
        <v>0</v>
      </c>
    </row>
    <row r="275" spans="2:7" x14ac:dyDescent="0.3">
      <c r="B275" s="48">
        <v>4722.0343822472978</v>
      </c>
      <c r="C275" s="47">
        <v>6847.0809066739284</v>
      </c>
      <c r="D275" s="47">
        <v>3648.048718037498</v>
      </c>
      <c r="E275" s="47">
        <v>4095.6484682288892</v>
      </c>
      <c r="F275" s="47">
        <v>611.00300726754801</v>
      </c>
      <c r="G275" s="49">
        <v>0</v>
      </c>
    </row>
    <row r="276" spans="2:7" x14ac:dyDescent="0.3">
      <c r="B276" s="48">
        <v>4785.6547704120612</v>
      </c>
      <c r="C276" s="47">
        <v>6835.9890298935179</v>
      </c>
      <c r="D276" s="47">
        <v>3542.17428102539</v>
      </c>
      <c r="E276" s="47">
        <v>4146.4049707831373</v>
      </c>
      <c r="F276" s="47">
        <v>505.27715821085297</v>
      </c>
      <c r="G276" s="49">
        <v>0</v>
      </c>
    </row>
    <row r="277" spans="2:7" x14ac:dyDescent="0.3">
      <c r="B277" s="48">
        <v>6233.4190708199267</v>
      </c>
      <c r="C277" s="47">
        <v>4630.6138463087091</v>
      </c>
      <c r="D277" s="47">
        <v>4612.7564188398264</v>
      </c>
      <c r="E277" s="47">
        <v>5879.5573189744446</v>
      </c>
      <c r="F277" s="47">
        <v>2799.9560088737699</v>
      </c>
      <c r="G277" s="49">
        <v>0</v>
      </c>
    </row>
    <row r="278" spans="2:7" x14ac:dyDescent="0.3">
      <c r="B278" s="48">
        <v>6059.9694522132604</v>
      </c>
      <c r="C278" s="47">
        <v>4851.3780424299139</v>
      </c>
      <c r="D278" s="47">
        <v>4681.7861573129621</v>
      </c>
      <c r="E278" s="47">
        <v>5682.8066626482487</v>
      </c>
      <c r="F278" s="47">
        <v>2568.94413762259</v>
      </c>
      <c r="G278" s="49">
        <v>0</v>
      </c>
    </row>
    <row r="279" spans="2:7" x14ac:dyDescent="0.3">
      <c r="B279" s="48">
        <v>6158.0258189319138</v>
      </c>
      <c r="C279" s="47">
        <v>4739.4119983658056</v>
      </c>
      <c r="D279" s="47">
        <v>4717.0675913619089</v>
      </c>
      <c r="E279" s="47">
        <v>5788.2552225079926</v>
      </c>
      <c r="F279" s="47">
        <v>2662.5525464715802</v>
      </c>
      <c r="G279" s="49">
        <v>0</v>
      </c>
    </row>
    <row r="280" spans="2:7" x14ac:dyDescent="0.3">
      <c r="B280" s="48">
        <v>6166.577775503436</v>
      </c>
      <c r="C280" s="47">
        <v>4740.0015947814481</v>
      </c>
      <c r="D280" s="47">
        <v>4689.8236142437327</v>
      </c>
      <c r="E280" s="47">
        <v>5792.9892279326932</v>
      </c>
      <c r="F280" s="47">
        <v>2642.5967635530601</v>
      </c>
      <c r="G280" s="49">
        <v>0</v>
      </c>
    </row>
    <row r="281" spans="2:7" x14ac:dyDescent="0.3">
      <c r="B281" s="48">
        <v>5945.5762336412572</v>
      </c>
      <c r="C281" s="47">
        <v>5087.8971735217974</v>
      </c>
      <c r="D281" s="47">
        <v>4364.4050958209009</v>
      </c>
      <c r="E281" s="47">
        <v>5518.2060596127722</v>
      </c>
      <c r="F281" s="47">
        <v>2194.7686826510399</v>
      </c>
      <c r="G281" s="49">
        <v>0</v>
      </c>
    </row>
    <row r="282" spans="2:7" x14ac:dyDescent="0.3">
      <c r="B282" s="48">
        <v>8920.9313494659909</v>
      </c>
      <c r="C282" s="47">
        <v>2978.2536453551461</v>
      </c>
      <c r="D282" s="47">
        <v>3164.7282383774718</v>
      </c>
      <c r="E282" s="47">
        <v>3861.2094498961092</v>
      </c>
      <c r="F282" s="47">
        <v>2745.5927369922401</v>
      </c>
      <c r="G282" s="49">
        <v>0</v>
      </c>
    </row>
    <row r="283" spans="2:7" x14ac:dyDescent="0.3">
      <c r="B283" s="48">
        <v>6992.6288361164043</v>
      </c>
      <c r="C283" s="47">
        <v>3644.9200860927731</v>
      </c>
      <c r="D283" s="47">
        <v>3613.9354666664012</v>
      </c>
      <c r="E283" s="47">
        <v>6809.9847559608506</v>
      </c>
      <c r="F283" s="47">
        <v>4256.5623865549496</v>
      </c>
      <c r="G283" s="49">
        <v>0</v>
      </c>
    </row>
    <row r="284" spans="2:7" x14ac:dyDescent="0.3">
      <c r="B284" s="48">
        <v>7949.0746252464187</v>
      </c>
      <c r="C284" s="47">
        <v>3924.013555499339</v>
      </c>
      <c r="D284" s="47">
        <v>2151.9859508640711</v>
      </c>
      <c r="E284" s="47">
        <v>4519.4752342412694</v>
      </c>
      <c r="F284" s="47">
        <v>1589.28164307107</v>
      </c>
      <c r="G284" s="49">
        <v>0</v>
      </c>
    </row>
    <row r="285" spans="2:7" x14ac:dyDescent="0.3">
      <c r="B285" s="48">
        <v>8218.2332167999284</v>
      </c>
      <c r="C285" s="47">
        <v>3689.3268241308679</v>
      </c>
      <c r="D285" s="47">
        <v>2935.447296569057</v>
      </c>
      <c r="E285" s="47">
        <v>4535.0918186462213</v>
      </c>
      <c r="F285" s="47">
        <v>2254.9574095099201</v>
      </c>
      <c r="G285" s="49">
        <v>0</v>
      </c>
    </row>
    <row r="286" spans="2:7" x14ac:dyDescent="0.3">
      <c r="B286" s="48">
        <v>8428.5994451995266</v>
      </c>
      <c r="C286" s="47">
        <v>3516.3809906138381</v>
      </c>
      <c r="D286" s="47">
        <v>3194.0413256832881</v>
      </c>
      <c r="E286" s="47">
        <v>4438.2972494066917</v>
      </c>
      <c r="F286" s="47">
        <v>2540.47248438409</v>
      </c>
      <c r="G286" s="49">
        <v>0</v>
      </c>
    </row>
    <row r="287" spans="2:7" x14ac:dyDescent="0.3">
      <c r="B287" s="48">
        <v>8942.1780097713327</v>
      </c>
      <c r="C287" s="47">
        <v>3155.36996440344</v>
      </c>
      <c r="D287" s="47">
        <v>2763.5734592164622</v>
      </c>
      <c r="E287" s="47">
        <v>4335.6221365396777</v>
      </c>
      <c r="F287" s="47">
        <v>3311.9272930198599</v>
      </c>
      <c r="G287" s="49">
        <v>0</v>
      </c>
    </row>
    <row r="288" spans="2:7" x14ac:dyDescent="0.3">
      <c r="B288" s="48">
        <v>8947.2333786278414</v>
      </c>
      <c r="C288" s="47">
        <v>3182.114723944293</v>
      </c>
      <c r="D288" s="47">
        <v>2792.1719831773221</v>
      </c>
      <c r="E288" s="47">
        <v>4302.2857468093944</v>
      </c>
      <c r="F288" s="47">
        <v>3282.6519635111999</v>
      </c>
      <c r="G288" s="49">
        <v>0</v>
      </c>
    </row>
    <row r="289" spans="2:7" x14ac:dyDescent="0.3">
      <c r="B289" s="48">
        <v>9046.3946055921424</v>
      </c>
      <c r="C289" s="47">
        <v>2830.2593656938402</v>
      </c>
      <c r="D289" s="47">
        <v>2474.2435962890422</v>
      </c>
      <c r="E289" s="47">
        <v>4467.0006115042324</v>
      </c>
      <c r="F289" s="47">
        <v>3614.77269219971</v>
      </c>
      <c r="G289" s="49">
        <v>0</v>
      </c>
    </row>
    <row r="290" spans="2:7" x14ac:dyDescent="0.3">
      <c r="B290" s="48">
        <v>9060.5122863087599</v>
      </c>
      <c r="C290" s="47">
        <v>2756.2354794521079</v>
      </c>
      <c r="D290" s="47">
        <v>2413.2631197553928</v>
      </c>
      <c r="E290" s="47">
        <v>4511.702841393937</v>
      </c>
      <c r="F290" s="47">
        <v>3683.3701404030098</v>
      </c>
      <c r="G290" s="49">
        <v>0</v>
      </c>
    </row>
    <row r="291" spans="2:7" x14ac:dyDescent="0.3">
      <c r="B291" s="48">
        <v>6771.7822770939702</v>
      </c>
      <c r="C291" s="47">
        <v>5301.316709828393</v>
      </c>
      <c r="D291" s="47">
        <v>833.59704046831325</v>
      </c>
      <c r="E291" s="47">
        <v>5504.2863219414976</v>
      </c>
      <c r="F291" s="47">
        <v>391.76603894931498</v>
      </c>
      <c r="G291" s="49">
        <v>0</v>
      </c>
    </row>
    <row r="292" spans="2:7" x14ac:dyDescent="0.3">
      <c r="B292" s="48">
        <v>8955.7830521754531</v>
      </c>
      <c r="C292" s="47">
        <v>3050.2386283548012</v>
      </c>
      <c r="D292" s="47">
        <v>3043.587453157415</v>
      </c>
      <c r="E292" s="47">
        <v>4083.1497504341992</v>
      </c>
      <c r="F292" s="47">
        <v>3052.3197476035598</v>
      </c>
      <c r="G292" s="49">
        <v>0</v>
      </c>
    </row>
    <row r="293" spans="2:7" x14ac:dyDescent="0.3">
      <c r="B293" s="48">
        <v>8393.8863133165432</v>
      </c>
      <c r="C293" s="47">
        <v>3486.3076799661339</v>
      </c>
      <c r="D293" s="47">
        <v>2779.2482585608318</v>
      </c>
      <c r="E293" s="47">
        <v>4270.9293179699653</v>
      </c>
      <c r="F293" s="47">
        <v>2230.50205324127</v>
      </c>
      <c r="G293" s="49">
        <v>0</v>
      </c>
    </row>
    <row r="294" spans="2:7" x14ac:dyDescent="0.3">
      <c r="B294" s="48">
        <v>8431.3388114350819</v>
      </c>
      <c r="C294" s="47">
        <v>3445.1508305284301</v>
      </c>
      <c r="D294" s="47">
        <v>2751.8269935337298</v>
      </c>
      <c r="E294" s="47">
        <v>4216.471900299859</v>
      </c>
      <c r="F294" s="47">
        <v>2232.3260865341699</v>
      </c>
      <c r="G294" s="49">
        <v>0</v>
      </c>
    </row>
    <row r="295" spans="2:7" x14ac:dyDescent="0.3">
      <c r="B295" s="48">
        <v>8417.3898535841981</v>
      </c>
      <c r="C295" s="47">
        <v>3460.2509371426008</v>
      </c>
      <c r="D295" s="47">
        <v>2760.0630698175291</v>
      </c>
      <c r="E295" s="47">
        <v>4235.8900588144606</v>
      </c>
      <c r="F295" s="47">
        <v>2230.2541496342201</v>
      </c>
      <c r="G295" s="49">
        <v>0</v>
      </c>
    </row>
    <row r="296" spans="2:7" x14ac:dyDescent="0.3">
      <c r="B296" s="48">
        <v>8419.6328689491329</v>
      </c>
      <c r="C296" s="47">
        <v>3462.3875719725211</v>
      </c>
      <c r="D296" s="47">
        <v>2808.6715186383908</v>
      </c>
      <c r="E296" s="47">
        <v>4255.7220974368474</v>
      </c>
      <c r="F296" s="47">
        <v>2263.1026668507202</v>
      </c>
      <c r="G296" s="49">
        <v>0</v>
      </c>
    </row>
    <row r="297" spans="2:7" x14ac:dyDescent="0.3">
      <c r="B297" s="48">
        <v>8464.5332733661489</v>
      </c>
      <c r="C297" s="47">
        <v>3433.8634701492178</v>
      </c>
      <c r="D297" s="47">
        <v>2958.462284368562</v>
      </c>
      <c r="E297" s="47">
        <v>4277.4484415080769</v>
      </c>
      <c r="F297" s="47">
        <v>2386.4721060705401</v>
      </c>
      <c r="G297" s="49">
        <v>0</v>
      </c>
    </row>
    <row r="298" spans="2:7" x14ac:dyDescent="0.3">
      <c r="B298" s="48">
        <v>8318.6301520646757</v>
      </c>
      <c r="C298" s="47">
        <v>3551.434986004233</v>
      </c>
      <c r="D298" s="47">
        <v>2591.7570327597591</v>
      </c>
      <c r="E298" s="47">
        <v>4273.3816163721858</v>
      </c>
      <c r="F298" s="47">
        <v>2070.6311316165202</v>
      </c>
      <c r="G298" s="49">
        <v>0</v>
      </c>
    </row>
    <row r="299" spans="2:7" x14ac:dyDescent="0.3">
      <c r="B299" s="48">
        <v>8593.8945072149709</v>
      </c>
      <c r="C299" s="47">
        <v>3282.666513468374</v>
      </c>
      <c r="D299" s="47">
        <v>2826.6527249194419</v>
      </c>
      <c r="E299" s="47">
        <v>4066.209709606283</v>
      </c>
      <c r="F299" s="47">
        <v>2365.6445252128501</v>
      </c>
      <c r="G299" s="49">
        <v>0</v>
      </c>
    </row>
    <row r="300" spans="2:7" x14ac:dyDescent="0.3">
      <c r="B300" s="48">
        <v>8622.154508028214</v>
      </c>
      <c r="C300" s="47">
        <v>3254.9072224739521</v>
      </c>
      <c r="D300" s="47">
        <v>2846.1152243558308</v>
      </c>
      <c r="E300" s="47">
        <v>4042.975312312838</v>
      </c>
      <c r="F300" s="47">
        <v>2392.7006035117101</v>
      </c>
      <c r="G300" s="49">
        <v>0</v>
      </c>
    </row>
    <row r="301" spans="2:7" x14ac:dyDescent="0.3">
      <c r="B301" s="48">
        <v>8586.6844931746928</v>
      </c>
      <c r="C301" s="47">
        <v>3286.9437281591208</v>
      </c>
      <c r="D301" s="47">
        <v>2784.30142066291</v>
      </c>
      <c r="E301" s="47">
        <v>4054.2857917334331</v>
      </c>
      <c r="F301" s="47">
        <v>2335.8759884125802</v>
      </c>
      <c r="G301" s="49">
        <v>0</v>
      </c>
    </row>
    <row r="302" spans="2:7" x14ac:dyDescent="0.3">
      <c r="B302" s="48">
        <v>8579.5382180715133</v>
      </c>
      <c r="C302" s="47">
        <v>3290.689035782932</v>
      </c>
      <c r="D302" s="47">
        <v>2718.8153449139431</v>
      </c>
      <c r="E302" s="47">
        <v>4032.055819964432</v>
      </c>
      <c r="F302" s="47">
        <v>2292.99784938618</v>
      </c>
      <c r="G302" s="49">
        <v>0</v>
      </c>
    </row>
    <row r="303" spans="2:7" x14ac:dyDescent="0.3">
      <c r="B303" s="48">
        <v>8550.1170978080572</v>
      </c>
      <c r="C303" s="47">
        <v>3321.6707877024442</v>
      </c>
      <c r="D303" s="47">
        <v>2736.3288969099631</v>
      </c>
      <c r="E303" s="47">
        <v>4074.1169441389852</v>
      </c>
      <c r="F303" s="47">
        <v>2286.9576481525901</v>
      </c>
      <c r="G303" s="49">
        <v>0</v>
      </c>
    </row>
    <row r="304" spans="2:7" x14ac:dyDescent="0.3">
      <c r="B304" s="48">
        <v>9177.1177041585852</v>
      </c>
      <c r="C304" s="47">
        <v>2817.7542389826722</v>
      </c>
      <c r="D304" s="47">
        <v>2958.8071553703871</v>
      </c>
      <c r="E304" s="47">
        <v>3861.2300323404102</v>
      </c>
      <c r="F304" s="47">
        <v>3184.8473408653599</v>
      </c>
      <c r="G304" s="49">
        <v>0</v>
      </c>
    </row>
    <row r="305" spans="2:7" x14ac:dyDescent="0.3">
      <c r="B305" s="48">
        <v>9113.1194934274663</v>
      </c>
      <c r="C305" s="47">
        <v>2888.0584066389551</v>
      </c>
      <c r="D305" s="47">
        <v>2973.6132640274459</v>
      </c>
      <c r="E305" s="47">
        <v>3931.260380029039</v>
      </c>
      <c r="F305" s="47">
        <v>3151.5144217746601</v>
      </c>
      <c r="G305" s="49">
        <v>0</v>
      </c>
    </row>
    <row r="306" spans="2:7" x14ac:dyDescent="0.3">
      <c r="B306" s="48">
        <v>8656.7606676692685</v>
      </c>
      <c r="C306" s="47">
        <v>3296.474078601696</v>
      </c>
      <c r="D306" s="47">
        <v>2962.5224813875798</v>
      </c>
      <c r="E306" s="47">
        <v>4576.4445732175982</v>
      </c>
      <c r="F306" s="47">
        <v>3134.94427355671</v>
      </c>
      <c r="G306" s="49">
        <v>0</v>
      </c>
    </row>
    <row r="307" spans="2:7" x14ac:dyDescent="0.3">
      <c r="B307" s="48">
        <v>8610.6355022835232</v>
      </c>
      <c r="C307" s="47">
        <v>3455.220981294538</v>
      </c>
      <c r="D307" s="47">
        <v>3115.4284057292721</v>
      </c>
      <c r="E307" s="47">
        <v>4506.5662702404234</v>
      </c>
      <c r="F307" s="47">
        <v>2968.0895864416898</v>
      </c>
      <c r="G307" s="49">
        <v>0</v>
      </c>
    </row>
    <row r="308" spans="2:7" x14ac:dyDescent="0.3">
      <c r="B308" s="48">
        <v>8108.4970745261326</v>
      </c>
      <c r="C308" s="47">
        <v>3794.273882795173</v>
      </c>
      <c r="D308" s="47">
        <v>2872.6897547513859</v>
      </c>
      <c r="E308" s="47">
        <v>4622.7360378552157</v>
      </c>
      <c r="F308" s="47">
        <v>2158.22686077958</v>
      </c>
      <c r="G308" s="49">
        <v>0</v>
      </c>
    </row>
    <row r="309" spans="2:7" x14ac:dyDescent="0.3">
      <c r="B309" s="48">
        <v>8087.9333276029874</v>
      </c>
      <c r="C309" s="47">
        <v>3808.593367006461</v>
      </c>
      <c r="D309" s="47">
        <v>2821.2514444980452</v>
      </c>
      <c r="E309" s="47">
        <v>4621.541517011312</v>
      </c>
      <c r="F309" s="47">
        <v>2110.2249765793199</v>
      </c>
      <c r="G309" s="49">
        <v>0</v>
      </c>
    </row>
    <row r="310" spans="2:7" x14ac:dyDescent="0.3">
      <c r="B310" s="48">
        <v>7985.4567394999094</v>
      </c>
      <c r="C310" s="47">
        <v>3908.3448197506209</v>
      </c>
      <c r="D310" s="47">
        <v>2772.9273104689191</v>
      </c>
      <c r="E310" s="47">
        <v>4708.045544494692</v>
      </c>
      <c r="F310" s="47">
        <v>2026.4302950866499</v>
      </c>
      <c r="G310" s="49">
        <v>0</v>
      </c>
    </row>
    <row r="311" spans="2:7" x14ac:dyDescent="0.3">
      <c r="B311" s="48">
        <v>7725.4953465682411</v>
      </c>
      <c r="C311" s="47">
        <v>4334.7127352243588</v>
      </c>
      <c r="D311" s="47">
        <v>1083.5735126679581</v>
      </c>
      <c r="E311" s="47">
        <v>4556.6802676124453</v>
      </c>
      <c r="F311" s="47">
        <v>1163.2351448458201</v>
      </c>
      <c r="G311" s="49">
        <v>0</v>
      </c>
    </row>
    <row r="312" spans="2:7" x14ac:dyDescent="0.3">
      <c r="B312" s="48">
        <v>7518.2752299608901</v>
      </c>
      <c r="C312" s="47">
        <v>4454.4136710366838</v>
      </c>
      <c r="D312" s="47">
        <v>1290.7798682181301</v>
      </c>
      <c r="E312" s="47">
        <v>4789.6615767560124</v>
      </c>
      <c r="F312" s="47">
        <v>930.06463634417298</v>
      </c>
      <c r="G312" s="49">
        <v>0</v>
      </c>
    </row>
    <row r="313" spans="2:7" x14ac:dyDescent="0.3">
      <c r="B313" s="48">
        <v>6990.0414046546421</v>
      </c>
      <c r="C313" s="47">
        <v>5350.0770746423477</v>
      </c>
      <c r="D313" s="47">
        <v>141.02013045126409</v>
      </c>
      <c r="E313" s="47">
        <v>5324.204654256032</v>
      </c>
      <c r="F313" s="47">
        <v>978.50671254227302</v>
      </c>
      <c r="G313" s="49">
        <v>0</v>
      </c>
    </row>
    <row r="314" spans="2:7" x14ac:dyDescent="0.3">
      <c r="B314" s="48">
        <v>6993.0417439630728</v>
      </c>
      <c r="C314" s="47">
        <v>5323.6880221967122</v>
      </c>
      <c r="D314" s="47">
        <v>170.41536314020161</v>
      </c>
      <c r="E314" s="47">
        <v>5314.7395958643001</v>
      </c>
      <c r="F314" s="47">
        <v>949.10339496823497</v>
      </c>
      <c r="G314" s="49">
        <v>0</v>
      </c>
    </row>
    <row r="315" spans="2:7" x14ac:dyDescent="0.3">
      <c r="B315" s="48">
        <v>6390.0846886956688</v>
      </c>
      <c r="C315" s="47">
        <v>5778.8495082271329</v>
      </c>
      <c r="D315" s="47">
        <v>838.5079003877413</v>
      </c>
      <c r="E315" s="47">
        <v>5408.6372843812269</v>
      </c>
      <c r="F315" s="47">
        <v>281.023809397077</v>
      </c>
      <c r="G315" s="49">
        <v>0</v>
      </c>
    </row>
    <row r="316" spans="2:7" x14ac:dyDescent="0.3">
      <c r="B316" s="48">
        <v>7160.6211234638286</v>
      </c>
      <c r="C316" s="47">
        <v>4803.9841693632789</v>
      </c>
      <c r="D316" s="47">
        <v>1240.8697520886451</v>
      </c>
      <c r="E316" s="47">
        <v>5145.2691733217071</v>
      </c>
      <c r="F316" s="47">
        <v>573.894822863027</v>
      </c>
      <c r="G316" s="49">
        <v>0</v>
      </c>
    </row>
    <row r="317" spans="2:7" x14ac:dyDescent="0.3">
      <c r="B317" s="48">
        <v>6579.9945624852799</v>
      </c>
      <c r="C317" s="47">
        <v>5495.3601071470284</v>
      </c>
      <c r="D317" s="47">
        <v>910.5644058553878</v>
      </c>
      <c r="E317" s="47">
        <v>5646.0692830955777</v>
      </c>
      <c r="F317" s="47">
        <v>250.558771527093</v>
      </c>
      <c r="G317" s="49">
        <v>0</v>
      </c>
    </row>
    <row r="318" spans="2:7" x14ac:dyDescent="0.3">
      <c r="B318" s="48">
        <v>6426.9131680254086</v>
      </c>
      <c r="C318" s="47">
        <v>5633.0684578232431</v>
      </c>
      <c r="D318" s="47">
        <v>1040.773290310543</v>
      </c>
      <c r="E318" s="47">
        <v>5499.906275003671</v>
      </c>
      <c r="F318" s="47">
        <v>102.114084134257</v>
      </c>
      <c r="G318" s="49">
        <v>0</v>
      </c>
    </row>
    <row r="319" spans="2:7" x14ac:dyDescent="0.3">
      <c r="B319" s="48">
        <v>6461.5755295763574</v>
      </c>
      <c r="C319" s="47">
        <v>5646.0325718297754</v>
      </c>
      <c r="D319" s="47">
        <v>900.80603448059628</v>
      </c>
      <c r="E319" s="47">
        <v>5509.9477961604562</v>
      </c>
      <c r="F319" s="47">
        <v>223.91801245861001</v>
      </c>
      <c r="G319" s="49">
        <v>0</v>
      </c>
    </row>
    <row r="320" spans="2:7" x14ac:dyDescent="0.3">
      <c r="B320" s="48">
        <v>7543.7060056237124</v>
      </c>
      <c r="C320" s="47">
        <v>4369.5413081362194</v>
      </c>
      <c r="D320" s="47">
        <v>2851.7311258512482</v>
      </c>
      <c r="E320" s="47">
        <v>5184.4791964767128</v>
      </c>
      <c r="F320" s="47">
        <v>1901.52499035152</v>
      </c>
      <c r="G320" s="49">
        <v>0</v>
      </c>
    </row>
    <row r="321" spans="2:7" x14ac:dyDescent="0.3">
      <c r="B321" s="48">
        <v>5870.8182892406176</v>
      </c>
      <c r="C321" s="47">
        <v>5304.7960295332023</v>
      </c>
      <c r="D321" s="47">
        <v>4044.5335405507112</v>
      </c>
      <c r="E321" s="47">
        <v>5392.8610029221063</v>
      </c>
      <c r="F321" s="47">
        <v>1839.2566588974601</v>
      </c>
      <c r="G321" s="49">
        <v>0</v>
      </c>
    </row>
    <row r="322" spans="2:7" x14ac:dyDescent="0.3">
      <c r="B322" s="48">
        <v>6225.9140421963693</v>
      </c>
      <c r="C322" s="47">
        <v>4664.9156220067898</v>
      </c>
      <c r="D322" s="47">
        <v>4646.8461646367723</v>
      </c>
      <c r="E322" s="47">
        <v>5859.967247052562</v>
      </c>
      <c r="F322" s="47">
        <v>2720.1549246490999</v>
      </c>
      <c r="G322" s="49">
        <v>0</v>
      </c>
    </row>
    <row r="323" spans="2:7" x14ac:dyDescent="0.3">
      <c r="B323" s="48">
        <v>5971.1410894181035</v>
      </c>
      <c r="C323" s="47">
        <v>4941.268207577421</v>
      </c>
      <c r="D323" s="47">
        <v>4685.5825891169561</v>
      </c>
      <c r="E323" s="47">
        <v>5592.2556152311981</v>
      </c>
      <c r="F323" s="47">
        <v>2517.8434847018998</v>
      </c>
      <c r="G323" s="49">
        <v>0</v>
      </c>
    </row>
    <row r="324" spans="2:7" x14ac:dyDescent="0.3">
      <c r="B324" s="48">
        <v>5864.2489926884055</v>
      </c>
      <c r="C324" s="47">
        <v>5268.9042332651397</v>
      </c>
      <c r="D324" s="47">
        <v>4138.1878937949214</v>
      </c>
      <c r="E324" s="47">
        <v>5400.1905930697394</v>
      </c>
      <c r="F324" s="47">
        <v>1923.00459029378</v>
      </c>
      <c r="G324" s="49">
        <v>0</v>
      </c>
    </row>
    <row r="325" spans="2:7" x14ac:dyDescent="0.3">
      <c r="B325" s="48">
        <v>5259.5194785343301</v>
      </c>
      <c r="C325" s="47">
        <v>5900.4673452338129</v>
      </c>
      <c r="D325" s="47">
        <v>4188.6986110123526</v>
      </c>
      <c r="E325" s="47">
        <v>4773.4836397966365</v>
      </c>
      <c r="F325" s="47">
        <v>1555.8319012218401</v>
      </c>
      <c r="G325" s="49">
        <v>0</v>
      </c>
    </row>
    <row r="326" spans="2:7" x14ac:dyDescent="0.3">
      <c r="B326" s="48">
        <v>6682.8878312168044</v>
      </c>
      <c r="C326" s="47">
        <v>3978.1970865418671</v>
      </c>
      <c r="D326" s="47">
        <v>3963.1947482727919</v>
      </c>
      <c r="E326" s="47">
        <v>6463.1577398110576</v>
      </c>
      <c r="F326" s="47">
        <v>3867.4539897590498</v>
      </c>
      <c r="G326" s="49">
        <v>0</v>
      </c>
    </row>
    <row r="327" spans="2:7" x14ac:dyDescent="0.3">
      <c r="B327" s="48">
        <v>6128.730346970452</v>
      </c>
      <c r="C327" s="47">
        <v>4632.3549294175491</v>
      </c>
      <c r="D327" s="47">
        <v>4615.5948454007666</v>
      </c>
      <c r="E327" s="47">
        <v>5827.7886424192766</v>
      </c>
      <c r="F327" s="47">
        <v>3092.5107807964</v>
      </c>
      <c r="G327" s="49">
        <v>0</v>
      </c>
    </row>
    <row r="328" spans="2:7" x14ac:dyDescent="0.3">
      <c r="B328" s="48">
        <v>5989.5081789396791</v>
      </c>
      <c r="C328" s="47">
        <v>4876.8998850831194</v>
      </c>
      <c r="D328" s="47">
        <v>4823.6002424183071</v>
      </c>
      <c r="E328" s="47">
        <v>5631.5222739488818</v>
      </c>
      <c r="F328" s="47">
        <v>2661.60485737712</v>
      </c>
      <c r="G328" s="49">
        <v>0</v>
      </c>
    </row>
    <row r="329" spans="2:7" x14ac:dyDescent="0.3">
      <c r="B329" s="48">
        <v>6284.3108891051816</v>
      </c>
      <c r="C329" s="47">
        <v>4371.7601758262044</v>
      </c>
      <c r="D329" s="47">
        <v>4352.1446626328507</v>
      </c>
      <c r="E329" s="47">
        <v>6071.8894282422189</v>
      </c>
      <c r="F329" s="47">
        <v>3736.6323334895001</v>
      </c>
      <c r="G329" s="49">
        <v>0</v>
      </c>
    </row>
    <row r="330" spans="2:7" x14ac:dyDescent="0.3">
      <c r="B330" s="48">
        <v>5364.1912264625207</v>
      </c>
      <c r="C330" s="47">
        <v>5565.0272190586311</v>
      </c>
      <c r="D330" s="47">
        <v>4732.4045172060032</v>
      </c>
      <c r="E330" s="47">
        <v>4969.5797303493964</v>
      </c>
      <c r="F330" s="47">
        <v>2209.6340911910402</v>
      </c>
      <c r="G330" s="49">
        <v>0</v>
      </c>
    </row>
    <row r="331" spans="2:7" x14ac:dyDescent="0.3">
      <c r="B331" s="48">
        <v>6924.0608861277306</v>
      </c>
      <c r="C331" s="47">
        <v>4763.2906897490029</v>
      </c>
      <c r="D331" s="47">
        <v>3192.0236945150518</v>
      </c>
      <c r="E331" s="47">
        <v>5896.2822566977829</v>
      </c>
      <c r="F331" s="47">
        <v>1861.11256128741</v>
      </c>
      <c r="G331" s="49">
        <v>0</v>
      </c>
    </row>
    <row r="332" spans="2:7" x14ac:dyDescent="0.3">
      <c r="B332" s="48">
        <v>6969.6598197571902</v>
      </c>
      <c r="C332" s="47">
        <v>4732.7692065341498</v>
      </c>
      <c r="D332" s="47">
        <v>3181.2997286423902</v>
      </c>
      <c r="E332" s="47">
        <v>5851.5880114118909</v>
      </c>
      <c r="F332" s="47">
        <v>1879.6564344078199</v>
      </c>
      <c r="G332" s="49">
        <v>0</v>
      </c>
    </row>
    <row r="333" spans="2:7" x14ac:dyDescent="0.3">
      <c r="B333" s="48">
        <v>7043.4676259714797</v>
      </c>
      <c r="C333" s="47">
        <v>4693.4405297965477</v>
      </c>
      <c r="D333" s="47">
        <v>3150.5013296323841</v>
      </c>
      <c r="E333" s="47">
        <v>5773.1101639610133</v>
      </c>
      <c r="F333" s="47">
        <v>1897.29135093029</v>
      </c>
      <c r="G333" s="49">
        <v>0</v>
      </c>
    </row>
    <row r="334" spans="2:7" x14ac:dyDescent="0.3">
      <c r="B334" s="48">
        <v>6808.8668487382629</v>
      </c>
      <c r="C334" s="47">
        <v>5107.1801362828664</v>
      </c>
      <c r="D334" s="47">
        <v>1540.7302023123109</v>
      </c>
      <c r="E334" s="47">
        <v>5527.301398681605</v>
      </c>
      <c r="F334" s="47">
        <v>390.83193265335098</v>
      </c>
      <c r="G334" s="49">
        <v>0</v>
      </c>
    </row>
    <row r="335" spans="2:7" x14ac:dyDescent="0.3">
      <c r="B335" s="48">
        <v>6964.2885556311239</v>
      </c>
      <c r="C335" s="47">
        <v>4958.3939701134886</v>
      </c>
      <c r="D335" s="47">
        <v>1477.9330462254679</v>
      </c>
      <c r="E335" s="47">
        <v>5368.3616504154252</v>
      </c>
      <c r="F335" s="47">
        <v>472.31915006814103</v>
      </c>
      <c r="G335" s="49">
        <v>0</v>
      </c>
    </row>
    <row r="336" spans="2:7" x14ac:dyDescent="0.3">
      <c r="B336" s="48">
        <v>5450.005946853621</v>
      </c>
      <c r="C336" s="47">
        <v>5182.4711817640864</v>
      </c>
      <c r="D336" s="47">
        <v>3896.7464014263528</v>
      </c>
      <c r="E336" s="47">
        <v>5303.8378999979777</v>
      </c>
      <c r="F336" s="47">
        <v>3946.73727217449</v>
      </c>
      <c r="G336" s="49">
        <v>0</v>
      </c>
    </row>
    <row r="337" spans="2:7" x14ac:dyDescent="0.3">
      <c r="B337" s="48">
        <v>6356.9747925017036</v>
      </c>
      <c r="C337" s="47">
        <v>5686.4978257741177</v>
      </c>
      <c r="D337" s="47">
        <v>1130.0675243955279</v>
      </c>
      <c r="E337" s="47">
        <v>5438.7699270269304</v>
      </c>
      <c r="F337" s="47">
        <v>12.7142730409184</v>
      </c>
      <c r="G337" s="49">
        <v>0</v>
      </c>
    </row>
    <row r="338" spans="2:7" x14ac:dyDescent="0.3">
      <c r="B338" s="48">
        <v>5919.6739682453745</v>
      </c>
      <c r="C338" s="47">
        <v>5328.5898609221649</v>
      </c>
      <c r="D338" s="47">
        <v>3888.3632153710182</v>
      </c>
      <c r="E338" s="47">
        <v>5419.9533075022928</v>
      </c>
      <c r="F338" s="47">
        <v>1732.5692247981999</v>
      </c>
      <c r="G338" s="49">
        <v>0</v>
      </c>
    </row>
    <row r="339" spans="2:7" x14ac:dyDescent="0.3">
      <c r="B339" s="48">
        <v>6800.3473238180522</v>
      </c>
      <c r="C339" s="47">
        <v>5097.4108248260727</v>
      </c>
      <c r="D339" s="47">
        <v>1688.0825538264601</v>
      </c>
      <c r="E339" s="47">
        <v>5559.4148240107152</v>
      </c>
      <c r="F339" s="47">
        <v>510.81033450843103</v>
      </c>
      <c r="G339" s="49">
        <v>0</v>
      </c>
    </row>
    <row r="340" spans="2:7" x14ac:dyDescent="0.3">
      <c r="B340" s="48">
        <v>7198.0858320012103</v>
      </c>
      <c r="C340" s="47">
        <v>4676.4076257686866</v>
      </c>
      <c r="D340" s="47">
        <v>1954.889678362217</v>
      </c>
      <c r="E340" s="47">
        <v>5232.764866851262</v>
      </c>
      <c r="F340" s="47">
        <v>987.03312154320702</v>
      </c>
      <c r="G340" s="49">
        <v>0</v>
      </c>
    </row>
    <row r="341" spans="2:7" x14ac:dyDescent="0.3">
      <c r="B341" s="48">
        <v>6677.5382974474251</v>
      </c>
      <c r="C341" s="47">
        <v>5226.2852781377096</v>
      </c>
      <c r="D341" s="47">
        <v>1659.829536423073</v>
      </c>
      <c r="E341" s="47">
        <v>5670.4989601703946</v>
      </c>
      <c r="F341" s="47">
        <v>392.49763954223403</v>
      </c>
      <c r="G341" s="49">
        <v>0</v>
      </c>
    </row>
    <row r="342" spans="2:7" x14ac:dyDescent="0.3">
      <c r="B342" s="48">
        <v>6676.3010799468384</v>
      </c>
      <c r="C342" s="47">
        <v>5263.4113805286024</v>
      </c>
      <c r="D342" s="47">
        <v>1417.8164673059559</v>
      </c>
      <c r="E342" s="47">
        <v>5636.8956719069893</v>
      </c>
      <c r="F342" s="47">
        <v>178.35986146065201</v>
      </c>
      <c r="G342" s="49">
        <v>0</v>
      </c>
    </row>
    <row r="343" spans="2:7" x14ac:dyDescent="0.3">
      <c r="B343" s="48">
        <v>6660.0491456218151</v>
      </c>
      <c r="C343" s="47">
        <v>5278.6008217319531</v>
      </c>
      <c r="D343" s="47">
        <v>1428.243412019486</v>
      </c>
      <c r="E343" s="47">
        <v>5653.631531990015</v>
      </c>
      <c r="F343" s="47">
        <v>173.756499412127</v>
      </c>
      <c r="G343" s="49">
        <v>0</v>
      </c>
    </row>
    <row r="344" spans="2:7" x14ac:dyDescent="0.3">
      <c r="B344" s="48">
        <v>7359.654513407495</v>
      </c>
      <c r="C344" s="47">
        <v>3901.545017641371</v>
      </c>
      <c r="D344" s="47">
        <v>3846.1557822518462</v>
      </c>
      <c r="E344" s="47">
        <v>5933.8526216293767</v>
      </c>
      <c r="F344" s="47">
        <v>2823.7329515061401</v>
      </c>
      <c r="G344" s="49">
        <v>0</v>
      </c>
    </row>
    <row r="345" spans="2:7" x14ac:dyDescent="0.3">
      <c r="B345" s="48">
        <v>7331.2611545540467</v>
      </c>
      <c r="C345" s="47">
        <v>3918.9299016760838</v>
      </c>
      <c r="D345" s="47">
        <v>3868.6325678010248</v>
      </c>
      <c r="E345" s="47">
        <v>5964.1452580022133</v>
      </c>
      <c r="F345" s="47">
        <v>2818.1673102724699</v>
      </c>
      <c r="G345" s="49">
        <v>0</v>
      </c>
    </row>
    <row r="346" spans="2:7" x14ac:dyDescent="0.3">
      <c r="B346" s="48">
        <v>7010.4398521679068</v>
      </c>
      <c r="C346" s="47">
        <v>4911.0997487387458</v>
      </c>
      <c r="D346" s="47">
        <v>1483.7239496417619</v>
      </c>
      <c r="E346" s="47">
        <v>5324.338903365805</v>
      </c>
      <c r="F346" s="47">
        <v>516.04580063059598</v>
      </c>
      <c r="G346" s="49">
        <v>0</v>
      </c>
    </row>
    <row r="347" spans="2:7" x14ac:dyDescent="0.3">
      <c r="B347" s="48">
        <v>6641.6855272547155</v>
      </c>
      <c r="C347" s="47">
        <v>5326.7041110902437</v>
      </c>
      <c r="D347" s="47">
        <v>1278.823926926766</v>
      </c>
      <c r="E347" s="47">
        <v>5655.0174060662603</v>
      </c>
      <c r="F347" s="47">
        <v>51.784998729406396</v>
      </c>
      <c r="G347" s="49">
        <v>0</v>
      </c>
    </row>
    <row r="348" spans="2:7" x14ac:dyDescent="0.3">
      <c r="B348" s="48">
        <v>6336.7138105553386</v>
      </c>
      <c r="C348" s="47">
        <v>5147.1084582083513</v>
      </c>
      <c r="D348" s="47">
        <v>3436.9243284978229</v>
      </c>
      <c r="E348" s="47">
        <v>5782.7278251997841</v>
      </c>
      <c r="F348" s="47">
        <v>1667.80658473568</v>
      </c>
      <c r="G348" s="49">
        <v>0</v>
      </c>
    </row>
    <row r="349" spans="2:7" x14ac:dyDescent="0.3">
      <c r="B349" s="48">
        <v>6363.2155250008154</v>
      </c>
      <c r="C349" s="47">
        <v>5144.7528293159776</v>
      </c>
      <c r="D349" s="47">
        <v>3396.14430794893</v>
      </c>
      <c r="E349" s="47">
        <v>5803.8649254851252</v>
      </c>
      <c r="F349" s="47">
        <v>1652.6341136466899</v>
      </c>
      <c r="G349" s="49">
        <v>0</v>
      </c>
    </row>
    <row r="350" spans="2:7" x14ac:dyDescent="0.3">
      <c r="B350" s="48">
        <v>6390.3909824194316</v>
      </c>
      <c r="C350" s="47">
        <v>5141.666174266139</v>
      </c>
      <c r="D350" s="47">
        <v>3356.2577763087552</v>
      </c>
      <c r="E350" s="47">
        <v>5825.8098224296746</v>
      </c>
      <c r="F350" s="47">
        <v>1638.65386465541</v>
      </c>
      <c r="G350" s="49">
        <v>0</v>
      </c>
    </row>
    <row r="351" spans="2:7" x14ac:dyDescent="0.3">
      <c r="B351" s="48">
        <v>6860.4853197558787</v>
      </c>
      <c r="C351" s="47">
        <v>4908.3476027588231</v>
      </c>
      <c r="D351" s="47">
        <v>3046.7194929201951</v>
      </c>
      <c r="E351" s="47">
        <v>5893.8077242318923</v>
      </c>
      <c r="F351" s="47">
        <v>1699.75259988933</v>
      </c>
      <c r="G351" s="49">
        <v>0</v>
      </c>
    </row>
    <row r="352" spans="2:7" x14ac:dyDescent="0.3">
      <c r="B352" s="48">
        <v>7292.7059253907237</v>
      </c>
      <c r="C352" s="47">
        <v>4515.540106393616</v>
      </c>
      <c r="D352" s="47">
        <v>3136.7569463687219</v>
      </c>
      <c r="E352" s="47">
        <v>5541.0988943287384</v>
      </c>
      <c r="F352" s="47">
        <v>2021.76293257053</v>
      </c>
      <c r="G352" s="49">
        <v>0</v>
      </c>
    </row>
    <row r="353" spans="2:7" x14ac:dyDescent="0.3">
      <c r="B353" s="48">
        <v>7026.8935618875139</v>
      </c>
      <c r="C353" s="47">
        <v>4780.2889579494422</v>
      </c>
      <c r="D353" s="47">
        <v>3037.1043753520089</v>
      </c>
      <c r="E353" s="47">
        <v>5741.6703818798769</v>
      </c>
      <c r="F353" s="47">
        <v>1792.7527215504799</v>
      </c>
      <c r="G353" s="49">
        <v>0</v>
      </c>
    </row>
    <row r="354" spans="2:7" x14ac:dyDescent="0.3">
      <c r="B354" s="48">
        <v>7333.8525282638366</v>
      </c>
      <c r="C354" s="47">
        <v>4442.6091606138743</v>
      </c>
      <c r="D354" s="47">
        <v>3201.9043638578082</v>
      </c>
      <c r="E354" s="47">
        <v>5531.6444153772454</v>
      </c>
      <c r="F354" s="47">
        <v>2097.1789761198802</v>
      </c>
      <c r="G354" s="49">
        <v>0</v>
      </c>
    </row>
    <row r="355" spans="2:7" x14ac:dyDescent="0.3">
      <c r="B355" s="48">
        <v>7273.8811191527811</v>
      </c>
      <c r="C355" s="47">
        <v>4527.6137020922752</v>
      </c>
      <c r="D355" s="47">
        <v>3138.7818496363211</v>
      </c>
      <c r="E355" s="47">
        <v>5559.2925404677353</v>
      </c>
      <c r="F355" s="47">
        <v>2013.76610473047</v>
      </c>
      <c r="G355" s="49">
        <v>0</v>
      </c>
    </row>
    <row r="356" spans="2:7" x14ac:dyDescent="0.3">
      <c r="B356" s="48">
        <v>9005.9751950068403</v>
      </c>
      <c r="C356" s="47">
        <v>2812.6605022356689</v>
      </c>
      <c r="D356" s="47">
        <v>2475.1439177184279</v>
      </c>
      <c r="E356" s="47">
        <v>4530.2467147717889</v>
      </c>
      <c r="F356" s="47">
        <v>3624.1006858219398</v>
      </c>
      <c r="G356" s="49">
        <v>0</v>
      </c>
    </row>
    <row r="357" spans="2:7" x14ac:dyDescent="0.3">
      <c r="B357" s="48">
        <v>7854.9704121183286</v>
      </c>
      <c r="C357" s="47">
        <v>4040.9221664745528</v>
      </c>
      <c r="D357" s="47">
        <v>2761.6009967648779</v>
      </c>
      <c r="E357" s="47">
        <v>4837.8414514998367</v>
      </c>
      <c r="F357" s="47">
        <v>1958.41011575676</v>
      </c>
      <c r="G357" s="49">
        <v>0</v>
      </c>
    </row>
    <row r="358" spans="2:7" x14ac:dyDescent="0.3">
      <c r="B358" s="48">
        <v>8997.2939473936913</v>
      </c>
      <c r="C358" s="47">
        <v>2785.1760052503851</v>
      </c>
      <c r="D358" s="47">
        <v>2457.775308297762</v>
      </c>
      <c r="E358" s="47">
        <v>4563.9836432266702</v>
      </c>
      <c r="F358" s="47">
        <v>3648.3119340038602</v>
      </c>
      <c r="G358" s="49">
        <v>0</v>
      </c>
    </row>
    <row r="359" spans="2:7" x14ac:dyDescent="0.3">
      <c r="B359" s="48">
        <v>7379.8341993425693</v>
      </c>
      <c r="C359" s="47">
        <v>4523.9607479130482</v>
      </c>
      <c r="D359" s="47">
        <v>2775.0560377104571</v>
      </c>
      <c r="E359" s="47">
        <v>5312.0632408230094</v>
      </c>
      <c r="F359" s="47">
        <v>1762.0529992478</v>
      </c>
      <c r="G359" s="49">
        <v>0</v>
      </c>
    </row>
    <row r="360" spans="2:7" x14ac:dyDescent="0.3">
      <c r="B360" s="48">
        <v>7498.136738352433</v>
      </c>
      <c r="C360" s="47">
        <v>4370.5925226441577</v>
      </c>
      <c r="D360" s="47">
        <v>2298.5737994368628</v>
      </c>
      <c r="E360" s="47">
        <v>5030.6378548604562</v>
      </c>
      <c r="F360" s="47">
        <v>1423.4958300191299</v>
      </c>
      <c r="G360" s="49">
        <v>0</v>
      </c>
    </row>
    <row r="361" spans="2:7" x14ac:dyDescent="0.3">
      <c r="B361" s="48">
        <v>4813.7188629882239</v>
      </c>
      <c r="C361" s="47">
        <v>6832.9547983741686</v>
      </c>
      <c r="D361" s="47">
        <v>3493.585663994425</v>
      </c>
      <c r="E361" s="47">
        <v>4168.4286159631156</v>
      </c>
      <c r="F361" s="47">
        <v>456.50416861092799</v>
      </c>
      <c r="G361" s="49">
        <v>0</v>
      </c>
    </row>
    <row r="362" spans="2:7" x14ac:dyDescent="0.3">
      <c r="B362" s="48">
        <v>4629.3644012018831</v>
      </c>
      <c r="C362" s="47">
        <v>7046.2157759788852</v>
      </c>
      <c r="D362" s="47">
        <v>3543.824769452558</v>
      </c>
      <c r="E362" s="47">
        <v>3970.5944446038079</v>
      </c>
      <c r="F362" s="47">
        <v>501.88601269051298</v>
      </c>
      <c r="G362" s="49">
        <v>0</v>
      </c>
    </row>
    <row r="363" spans="2:7" x14ac:dyDescent="0.3">
      <c r="B363" s="48">
        <v>4633.4020083583664</v>
      </c>
      <c r="C363" s="47">
        <v>7049.7471823263622</v>
      </c>
      <c r="D363" s="47">
        <v>3531.639157062617</v>
      </c>
      <c r="E363" s="47">
        <v>3972.6860019402438</v>
      </c>
      <c r="F363" s="47">
        <v>490.996523691763</v>
      </c>
      <c r="G363" s="49">
        <v>0</v>
      </c>
    </row>
    <row r="364" spans="2:7" x14ac:dyDescent="0.3">
      <c r="B364" s="48">
        <v>4638.795156985836</v>
      </c>
      <c r="C364" s="47">
        <v>7050.763474658117</v>
      </c>
      <c r="D364" s="47">
        <v>3520.336503775779</v>
      </c>
      <c r="E364" s="47">
        <v>3976.4968444716892</v>
      </c>
      <c r="F364" s="47">
        <v>480.57955860131898</v>
      </c>
      <c r="G364" s="49">
        <v>0</v>
      </c>
    </row>
    <row r="365" spans="2:7" x14ac:dyDescent="0.3">
      <c r="B365" s="48">
        <v>5914.0073206300176</v>
      </c>
      <c r="C365" s="47">
        <v>5316.5421025947171</v>
      </c>
      <c r="D365" s="47">
        <v>3925.0556091778162</v>
      </c>
      <c r="E365" s="47">
        <v>5419.6189470013906</v>
      </c>
      <c r="F365" s="47">
        <v>1761.5410354681901</v>
      </c>
      <c r="G365" s="49">
        <v>0</v>
      </c>
    </row>
    <row r="366" spans="2:7" x14ac:dyDescent="0.3">
      <c r="B366" s="48">
        <v>5570.7500350000673</v>
      </c>
      <c r="C366" s="47">
        <v>5786.4546774296614</v>
      </c>
      <c r="D366" s="47">
        <v>3723.804046476032</v>
      </c>
      <c r="E366" s="47">
        <v>5029.1621918840347</v>
      </c>
      <c r="F366" s="47">
        <v>1289.5688163530499</v>
      </c>
      <c r="G366" s="49">
        <v>0</v>
      </c>
    </row>
    <row r="367" spans="2:7" x14ac:dyDescent="0.3">
      <c r="B367" s="48">
        <v>5870.3876217246252</v>
      </c>
      <c r="C367" s="47">
        <v>5273.0834205308875</v>
      </c>
      <c r="D367" s="47">
        <v>4114.6564529181469</v>
      </c>
      <c r="E367" s="47">
        <v>5403.0049506471423</v>
      </c>
      <c r="F367" s="47">
        <v>1905.1464508920001</v>
      </c>
      <c r="G367" s="49">
        <v>0</v>
      </c>
    </row>
    <row r="368" spans="2:7" x14ac:dyDescent="0.3">
      <c r="B368" s="48">
        <v>6335.6999533990611</v>
      </c>
      <c r="C368" s="47">
        <v>4734.753020753541</v>
      </c>
      <c r="D368" s="47">
        <v>4263.7131750614308</v>
      </c>
      <c r="E368" s="47">
        <v>5903.013092852033</v>
      </c>
      <c r="F368" s="47">
        <v>2374.95853263148</v>
      </c>
      <c r="G368" s="49">
        <v>0</v>
      </c>
    </row>
    <row r="369" spans="2:7" x14ac:dyDescent="0.3">
      <c r="B369" s="48">
        <v>6229.2857565487384</v>
      </c>
      <c r="C369" s="47">
        <v>4749.516850655913</v>
      </c>
      <c r="D369" s="47">
        <v>4489.157801525761</v>
      </c>
      <c r="E369" s="47">
        <v>5827.5622519990366</v>
      </c>
      <c r="F369" s="47">
        <v>2499.7189875108602</v>
      </c>
      <c r="G369" s="49">
        <v>0</v>
      </c>
    </row>
    <row r="370" spans="2:7" x14ac:dyDescent="0.3">
      <c r="B370" s="48">
        <v>6335.8962240447954</v>
      </c>
      <c r="C370" s="47">
        <v>4566.0011037284394</v>
      </c>
      <c r="D370" s="47">
        <v>4547.7974366805374</v>
      </c>
      <c r="E370" s="47">
        <v>5966.7624779562166</v>
      </c>
      <c r="F370" s="47">
        <v>2757.2588353768201</v>
      </c>
      <c r="G370" s="49">
        <v>0</v>
      </c>
    </row>
    <row r="371" spans="2:7" x14ac:dyDescent="0.3">
      <c r="B371" s="48">
        <v>6061.9128050315703</v>
      </c>
      <c r="C371" s="47">
        <v>4833.3615802614186</v>
      </c>
      <c r="D371" s="47">
        <v>4729.0367066361759</v>
      </c>
      <c r="E371" s="47">
        <v>5691.7603136303933</v>
      </c>
      <c r="F371" s="47">
        <v>2614.7925826022501</v>
      </c>
      <c r="G371" s="49">
        <v>0</v>
      </c>
    </row>
    <row r="372" spans="2:7" x14ac:dyDescent="0.3">
      <c r="B372" s="48">
        <v>6865.797432932588</v>
      </c>
      <c r="C372" s="47">
        <v>3959.1857636506911</v>
      </c>
      <c r="D372" s="47">
        <v>3941.3880567575179</v>
      </c>
      <c r="E372" s="47">
        <v>6537.8593691573624</v>
      </c>
      <c r="F372" s="47">
        <v>3308.7578642364201</v>
      </c>
      <c r="G372" s="49">
        <v>0</v>
      </c>
    </row>
    <row r="373" spans="2:7" x14ac:dyDescent="0.3">
      <c r="B373" s="48">
        <v>6824.2087649339401</v>
      </c>
      <c r="C373" s="47">
        <v>4053.893621952926</v>
      </c>
      <c r="D373" s="47">
        <v>4035.6348423936229</v>
      </c>
      <c r="E373" s="47">
        <v>6472.3331853552727</v>
      </c>
      <c r="F373" s="47">
        <v>3143.7757585742302</v>
      </c>
      <c r="G373" s="49">
        <v>0</v>
      </c>
    </row>
    <row r="374" spans="2:7" x14ac:dyDescent="0.3">
      <c r="B374" s="48">
        <v>6567.6713568481682</v>
      </c>
      <c r="C374" s="47">
        <v>4358.8173529448086</v>
      </c>
      <c r="D374" s="47">
        <v>4340.323234564532</v>
      </c>
      <c r="E374" s="47">
        <v>6192.0686411375973</v>
      </c>
      <c r="F374" s="47">
        <v>2849.4934871596101</v>
      </c>
      <c r="G374" s="49">
        <v>0</v>
      </c>
    </row>
    <row r="375" spans="2:7" x14ac:dyDescent="0.3">
      <c r="B375" s="48">
        <v>6563.2947977527347</v>
      </c>
      <c r="C375" s="47">
        <v>4365.7107797931376</v>
      </c>
      <c r="D375" s="47">
        <v>4347.2012771253476</v>
      </c>
      <c r="E375" s="47">
        <v>6186.6228676019637</v>
      </c>
      <c r="F375" s="47">
        <v>2840.5835343283902</v>
      </c>
      <c r="G375" s="49">
        <v>0</v>
      </c>
    </row>
    <row r="376" spans="2:7" x14ac:dyDescent="0.3">
      <c r="B376" s="48">
        <v>6190.2040494116754</v>
      </c>
      <c r="C376" s="47">
        <v>4444.9316188169669</v>
      </c>
      <c r="D376" s="47">
        <v>4406.890455347253</v>
      </c>
      <c r="E376" s="47">
        <v>6020.9780826035176</v>
      </c>
      <c r="F376" s="47">
        <v>3987.4424613224901</v>
      </c>
      <c r="G376" s="49">
        <v>0</v>
      </c>
    </row>
    <row r="377" spans="2:7" x14ac:dyDescent="0.3">
      <c r="B377" s="48">
        <v>6192.0999403543728</v>
      </c>
      <c r="C377" s="47">
        <v>4442.612259062209</v>
      </c>
      <c r="D377" s="47">
        <v>4403.7245724892337</v>
      </c>
      <c r="E377" s="47">
        <v>6024.5924251652077</v>
      </c>
      <c r="F377" s="47">
        <v>3999.6009368815799</v>
      </c>
      <c r="G377" s="49">
        <v>0</v>
      </c>
    </row>
    <row r="378" spans="2:7" x14ac:dyDescent="0.3">
      <c r="B378" s="48">
        <v>5315.8030831526157</v>
      </c>
      <c r="C378" s="47">
        <v>5666.4022475393804</v>
      </c>
      <c r="D378" s="47">
        <v>4597.6034885596582</v>
      </c>
      <c r="E378" s="47">
        <v>4897.778389816327</v>
      </c>
      <c r="F378" s="47">
        <v>2037.6160389947199</v>
      </c>
      <c r="G378" s="49">
        <v>0</v>
      </c>
    </row>
    <row r="379" spans="2:7" x14ac:dyDescent="0.3">
      <c r="B379" s="48">
        <v>5432.2360716813664</v>
      </c>
      <c r="C379" s="47">
        <v>5488.3787472074046</v>
      </c>
      <c r="D379" s="47">
        <v>4742.4299008195421</v>
      </c>
      <c r="E379" s="47">
        <v>5042.3703447732914</v>
      </c>
      <c r="F379" s="47">
        <v>2258.0837199492898</v>
      </c>
      <c r="G379" s="49">
        <v>0</v>
      </c>
    </row>
    <row r="380" spans="2:7" x14ac:dyDescent="0.3">
      <c r="B380" s="48">
        <v>5436.0690464976833</v>
      </c>
      <c r="C380" s="47">
        <v>5480.3308496978634</v>
      </c>
      <c r="D380" s="47">
        <v>4753.9399697982744</v>
      </c>
      <c r="E380" s="47">
        <v>5048.1480537917887</v>
      </c>
      <c r="F380" s="47">
        <v>2272.3853070966702</v>
      </c>
      <c r="G380" s="49">
        <v>0</v>
      </c>
    </row>
    <row r="381" spans="2:7" x14ac:dyDescent="0.3">
      <c r="B381" s="48">
        <v>2583.5503059539201</v>
      </c>
      <c r="C381" s="47">
        <v>5586.0618535510093</v>
      </c>
      <c r="D381" s="47">
        <v>4187.58121050114</v>
      </c>
      <c r="E381" s="47">
        <v>2161.010793920691</v>
      </c>
      <c r="F381" s="47">
        <v>3039.1686535132799</v>
      </c>
      <c r="G381" s="49">
        <v>262.46489974351601</v>
      </c>
    </row>
    <row r="382" spans="2:7" x14ac:dyDescent="0.3">
      <c r="B382" s="48">
        <v>2586.4968738216262</v>
      </c>
      <c r="C382" s="47">
        <v>5587.2222797142049</v>
      </c>
      <c r="D382" s="47">
        <v>4202.4985765858191</v>
      </c>
      <c r="E382" s="47">
        <v>2161.8227626934131</v>
      </c>
      <c r="F382" s="47">
        <v>3028.1551303706301</v>
      </c>
      <c r="G382" s="49">
        <v>256.35203525640497</v>
      </c>
    </row>
    <row r="383" spans="2:7" x14ac:dyDescent="0.3">
      <c r="B383" s="48">
        <v>2509.5025323567788</v>
      </c>
      <c r="C383" s="47">
        <v>5382.8090957922795</v>
      </c>
      <c r="D383" s="47">
        <v>3082.5109143578038</v>
      </c>
      <c r="E383" s="47">
        <v>2245.952025035675</v>
      </c>
      <c r="F383" s="47">
        <v>3844.20652353472</v>
      </c>
      <c r="G383" s="49">
        <v>578.23784434610695</v>
      </c>
    </row>
    <row r="384" spans="2:7" x14ac:dyDescent="0.3">
      <c r="B384" s="48">
        <v>2077.0095070814209</v>
      </c>
      <c r="C384" s="47">
        <v>4875.9356036774061</v>
      </c>
      <c r="D384" s="47">
        <v>2023.9133360157921</v>
      </c>
      <c r="E384" s="47">
        <v>1966.2092381509749</v>
      </c>
      <c r="F384" s="47">
        <v>4920.7038085071999</v>
      </c>
      <c r="G384" s="49">
        <v>1228.3262031562999</v>
      </c>
    </row>
    <row r="385" spans="2:7" x14ac:dyDescent="0.3">
      <c r="B385" s="48">
        <v>1195.169550792049</v>
      </c>
      <c r="C385" s="47">
        <v>4008.6168986258908</v>
      </c>
      <c r="D385" s="47">
        <v>2019.6617036647431</v>
      </c>
      <c r="E385" s="47">
        <v>1126.295604496707</v>
      </c>
      <c r="F385" s="47">
        <v>5662.8333709444296</v>
      </c>
      <c r="G385" s="49">
        <v>2138.9634860422998</v>
      </c>
    </row>
    <row r="386" spans="2:7" x14ac:dyDescent="0.3">
      <c r="B386" s="48">
        <v>1760.4494491839789</v>
      </c>
      <c r="C386" s="47">
        <v>4479.7075067481564</v>
      </c>
      <c r="D386" s="47">
        <v>248.12602274809839</v>
      </c>
      <c r="E386" s="47">
        <v>1937.469436532688</v>
      </c>
      <c r="F386" s="47">
        <v>6762.6411920484497</v>
      </c>
      <c r="G386" s="49">
        <v>1975.0884796965699</v>
      </c>
    </row>
    <row r="387" spans="2:7" x14ac:dyDescent="0.3">
      <c r="B387" s="48">
        <v>770.46533630964939</v>
      </c>
      <c r="C387" s="47">
        <v>3653.757686807483</v>
      </c>
      <c r="D387" s="47">
        <v>1252.6916032904981</v>
      </c>
      <c r="E387" s="47">
        <v>884.40377889022557</v>
      </c>
      <c r="F387" s="47">
        <v>6885.9919285583101</v>
      </c>
      <c r="G387" s="49">
        <v>2827.85228834902</v>
      </c>
    </row>
    <row r="388" spans="2:7" x14ac:dyDescent="0.3">
      <c r="B388" s="48">
        <v>566.47385669685582</v>
      </c>
      <c r="C388" s="47">
        <v>3287.8974787759062</v>
      </c>
      <c r="D388" s="47">
        <v>888.45323761302075</v>
      </c>
      <c r="E388" s="47">
        <v>770.09602132818566</v>
      </c>
      <c r="F388" s="47">
        <v>7495.1272433247696</v>
      </c>
      <c r="G388" s="49">
        <v>3161.62355304845</v>
      </c>
    </row>
    <row r="389" spans="2:7" x14ac:dyDescent="0.3">
      <c r="B389" s="48">
        <v>1402.1807149286431</v>
      </c>
      <c r="C389" s="47">
        <v>4057.7551074096691</v>
      </c>
      <c r="D389" s="47">
        <v>0</v>
      </c>
      <c r="E389" s="47">
        <v>1709.509190454417</v>
      </c>
      <c r="F389" s="47">
        <v>7709.8405603042502</v>
      </c>
      <c r="G389" s="49">
        <v>2519.41685240584</v>
      </c>
    </row>
    <row r="390" spans="2:7" x14ac:dyDescent="0.3">
      <c r="B390" s="48">
        <v>1338.55993791473</v>
      </c>
      <c r="C390" s="47">
        <v>3995.6945484167809</v>
      </c>
      <c r="D390" s="47">
        <v>0</v>
      </c>
      <c r="E390" s="47">
        <v>1652.7253162262391</v>
      </c>
      <c r="F390" s="47">
        <v>7777.9577241980696</v>
      </c>
      <c r="G390" s="49">
        <v>2590.9830681154499</v>
      </c>
    </row>
    <row r="391" spans="2:7" x14ac:dyDescent="0.3">
      <c r="B391" s="48">
        <v>1269.126218038348</v>
      </c>
      <c r="C391" s="47">
        <v>3927.2480383147708</v>
      </c>
      <c r="D391" s="47">
        <v>0</v>
      </c>
      <c r="E391" s="47">
        <v>1587.0109808108041</v>
      </c>
      <c r="F391" s="47">
        <v>7829.5882293132199</v>
      </c>
      <c r="G391" s="49">
        <v>2663.3279604437698</v>
      </c>
    </row>
    <row r="392" spans="2:7" x14ac:dyDescent="0.3">
      <c r="B392" s="48">
        <v>1393.5186052092879</v>
      </c>
      <c r="C392" s="47">
        <v>4050.6850464333338</v>
      </c>
      <c r="D392" s="47">
        <v>0</v>
      </c>
      <c r="E392" s="47">
        <v>1707.3892700299809</v>
      </c>
      <c r="F392" s="47">
        <v>7753.6379645962797</v>
      </c>
      <c r="G392" s="49">
        <v>2537.7980712282501</v>
      </c>
    </row>
    <row r="393" spans="2:7" x14ac:dyDescent="0.3">
      <c r="B393" s="48">
        <v>1352.723243724432</v>
      </c>
      <c r="C393" s="47">
        <v>4014.3238180559601</v>
      </c>
      <c r="D393" s="47">
        <v>0</v>
      </c>
      <c r="E393" s="47">
        <v>1679.187530634357</v>
      </c>
      <c r="F393" s="47">
        <v>7847.7795494626798</v>
      </c>
      <c r="G393" s="49">
        <v>2596.3250308983802</v>
      </c>
    </row>
    <row r="394" spans="2:7" x14ac:dyDescent="0.3">
      <c r="B394" s="48">
        <v>1444.859818697101</v>
      </c>
      <c r="C394" s="47">
        <v>4099.730112601118</v>
      </c>
      <c r="D394" s="47">
        <v>0</v>
      </c>
      <c r="E394" s="47">
        <v>1747.991599418149</v>
      </c>
      <c r="F394" s="47">
        <v>7666.6396987010903</v>
      </c>
      <c r="G394" s="49">
        <v>2472.0075838533298</v>
      </c>
    </row>
    <row r="395" spans="2:7" x14ac:dyDescent="0.3">
      <c r="B395" s="48">
        <v>663.91348476736016</v>
      </c>
      <c r="C395" s="47">
        <v>2045.811719869203</v>
      </c>
      <c r="D395" s="47">
        <v>1326.445433676794</v>
      </c>
      <c r="E395" s="47">
        <v>412.69483636927282</v>
      </c>
      <c r="F395" s="47">
        <v>9485.4311762847101</v>
      </c>
      <c r="G395" s="49">
        <v>4784.3613453553498</v>
      </c>
    </row>
    <row r="396" spans="2:7" x14ac:dyDescent="0.3">
      <c r="B396" s="48">
        <v>292.86209857548511</v>
      </c>
      <c r="C396" s="47">
        <v>3107.1193965966659</v>
      </c>
      <c r="D396" s="47">
        <v>150.29729994412671</v>
      </c>
      <c r="E396" s="47">
        <v>108.7094700142579</v>
      </c>
      <c r="F396" s="47">
        <v>9895.3145846344996</v>
      </c>
      <c r="G396" s="49">
        <v>4017.1669060576601</v>
      </c>
    </row>
    <row r="397" spans="2:7" x14ac:dyDescent="0.3">
      <c r="B397" s="48">
        <v>7153.5619422247028</v>
      </c>
      <c r="C397" s="47">
        <v>4677.1873573762541</v>
      </c>
      <c r="D397" s="47">
        <v>3046.7087200215001</v>
      </c>
      <c r="E397" s="47">
        <v>5630.8273867659582</v>
      </c>
      <c r="F397" s="47">
        <v>1872.5936879834201</v>
      </c>
      <c r="G397" s="49">
        <v>0</v>
      </c>
    </row>
    <row r="398" spans="2:7" x14ac:dyDescent="0.3">
      <c r="B398" s="48">
        <v>7467.3583718752207</v>
      </c>
      <c r="C398" s="47">
        <v>4080.8494519497058</v>
      </c>
      <c r="D398" s="47">
        <v>3610.2908924292792</v>
      </c>
      <c r="E398" s="47">
        <v>5603.829654403964</v>
      </c>
      <c r="F398" s="47">
        <v>2504.8220176814302</v>
      </c>
      <c r="G398" s="49">
        <v>0</v>
      </c>
    </row>
    <row r="399" spans="2:7" x14ac:dyDescent="0.3">
      <c r="B399" s="48">
        <v>7505.5155534735904</v>
      </c>
      <c r="C399" s="47">
        <v>4083.278014314712</v>
      </c>
      <c r="D399" s="47">
        <v>3564.0452041036938</v>
      </c>
      <c r="E399" s="47">
        <v>5545.7024951957901</v>
      </c>
      <c r="F399" s="47">
        <v>2483.9715707662999</v>
      </c>
      <c r="G399" s="49">
        <v>0</v>
      </c>
    </row>
    <row r="400" spans="2:7" x14ac:dyDescent="0.3">
      <c r="B400" s="48">
        <v>6366.7339857866773</v>
      </c>
      <c r="C400" s="47">
        <v>4967.1471061419488</v>
      </c>
      <c r="D400" s="47">
        <v>3713.1531999953982</v>
      </c>
      <c r="E400" s="47">
        <v>5854.0715988973789</v>
      </c>
      <c r="F400" s="47">
        <v>1927.19266924873</v>
      </c>
      <c r="G400" s="49">
        <v>0</v>
      </c>
    </row>
    <row r="401" spans="2:7" x14ac:dyDescent="0.3">
      <c r="B401" s="48">
        <v>6390.8750189378816</v>
      </c>
      <c r="C401" s="47">
        <v>4573.0820961611771</v>
      </c>
      <c r="D401" s="47">
        <v>4528.5488482027977</v>
      </c>
      <c r="E401" s="47">
        <v>5997.6648882763311</v>
      </c>
      <c r="F401" s="47">
        <v>2641.3380967793801</v>
      </c>
      <c r="G401" s="49">
        <v>0</v>
      </c>
    </row>
    <row r="402" spans="2:7" x14ac:dyDescent="0.3">
      <c r="B402" s="48">
        <v>6983.2128320952042</v>
      </c>
      <c r="C402" s="47">
        <v>4056.518654494073</v>
      </c>
      <c r="D402" s="47">
        <v>4037.112777037808</v>
      </c>
      <c r="E402" s="47">
        <v>6442.5819796700107</v>
      </c>
      <c r="F402" s="47">
        <v>2911.8179678731899</v>
      </c>
      <c r="G402" s="49">
        <v>0</v>
      </c>
    </row>
    <row r="403" spans="2:7" x14ac:dyDescent="0.3">
      <c r="B403" s="48">
        <v>7333.6321936762934</v>
      </c>
      <c r="C403" s="47">
        <v>3963.3809500062489</v>
      </c>
      <c r="D403" s="47">
        <v>3896.497523075343</v>
      </c>
      <c r="E403" s="47">
        <v>5915.8884318180417</v>
      </c>
      <c r="F403" s="47">
        <v>2748.4432059380401</v>
      </c>
      <c r="G403" s="49">
        <v>0</v>
      </c>
    </row>
    <row r="404" spans="2:7" x14ac:dyDescent="0.3">
      <c r="B404" s="48">
        <v>7288.1669367622808</v>
      </c>
      <c r="C404" s="47">
        <v>4606.2826494982064</v>
      </c>
      <c r="D404" s="47">
        <v>3008.218027239649</v>
      </c>
      <c r="E404" s="47">
        <v>5491.1254956959274</v>
      </c>
      <c r="F404" s="47">
        <v>1911.8486813059701</v>
      </c>
      <c r="G404" s="49">
        <v>0</v>
      </c>
    </row>
    <row r="405" spans="2:7" x14ac:dyDescent="0.3">
      <c r="B405" s="48">
        <v>6335.8434510951902</v>
      </c>
      <c r="C405" s="47">
        <v>4966.7796249961129</v>
      </c>
      <c r="D405" s="47">
        <v>3771.7866363852768</v>
      </c>
      <c r="E405" s="47">
        <v>5831.1286028180302</v>
      </c>
      <c r="F405" s="47">
        <v>1954.76497569498</v>
      </c>
      <c r="G405" s="49">
        <v>0</v>
      </c>
    </row>
    <row r="406" spans="2:7" x14ac:dyDescent="0.3">
      <c r="B406" s="48">
        <v>7185.746804078618</v>
      </c>
      <c r="C406" s="47">
        <v>4731.4398801464804</v>
      </c>
      <c r="D406" s="47">
        <v>2878.8695123961411</v>
      </c>
      <c r="E406" s="47">
        <v>5534.4915497014681</v>
      </c>
      <c r="F406" s="47">
        <v>1749.7762613787199</v>
      </c>
      <c r="G406" s="49">
        <v>0</v>
      </c>
    </row>
    <row r="407" spans="2:7" x14ac:dyDescent="0.3">
      <c r="B407" s="48">
        <v>7156.7077327775814</v>
      </c>
      <c r="C407" s="47">
        <v>4756.9356659929599</v>
      </c>
      <c r="D407" s="47">
        <v>2855.631651864951</v>
      </c>
      <c r="E407" s="47">
        <v>5552.4581705911223</v>
      </c>
      <c r="F407" s="47">
        <v>1714.5353288931001</v>
      </c>
      <c r="G407" s="49">
        <v>0</v>
      </c>
    </row>
    <row r="408" spans="2:7" x14ac:dyDescent="0.3">
      <c r="B408" s="48">
        <v>7183.8998075854824</v>
      </c>
      <c r="C408" s="47">
        <v>4728.4003960745476</v>
      </c>
      <c r="D408" s="47">
        <v>2844.0913692611612</v>
      </c>
      <c r="E408" s="47">
        <v>5522.8738687700243</v>
      </c>
      <c r="F408" s="47">
        <v>1719.6941063025299</v>
      </c>
      <c r="G408" s="49">
        <v>0</v>
      </c>
    </row>
    <row r="409" spans="2:7" x14ac:dyDescent="0.3">
      <c r="B409" s="48">
        <v>7101.599036889902</v>
      </c>
      <c r="C409" s="47">
        <v>4807.2481652517208</v>
      </c>
      <c r="D409" s="47">
        <v>2824.0954272407698</v>
      </c>
      <c r="E409" s="47">
        <v>5591.4348538893091</v>
      </c>
      <c r="F409" s="47">
        <v>1657.48058167418</v>
      </c>
      <c r="G409" s="49">
        <v>0</v>
      </c>
    </row>
    <row r="410" spans="2:7" x14ac:dyDescent="0.3">
      <c r="B410" s="48">
        <v>7231.5757961203171</v>
      </c>
      <c r="C410" s="47">
        <v>4682.1716801119974</v>
      </c>
      <c r="D410" s="47">
        <v>2852.12726245458</v>
      </c>
      <c r="E410" s="47">
        <v>5481.5794518405237</v>
      </c>
      <c r="F410" s="47">
        <v>1751.8563939073599</v>
      </c>
      <c r="G410" s="49">
        <v>0</v>
      </c>
    </row>
    <row r="411" spans="2:7" x14ac:dyDescent="0.3">
      <c r="B411" s="48">
        <v>7309.7935080896978</v>
      </c>
      <c r="C411" s="47">
        <v>4471.4399575910884</v>
      </c>
      <c r="D411" s="47">
        <v>3184.3179046949931</v>
      </c>
      <c r="E411" s="47">
        <v>5546.0393841103323</v>
      </c>
      <c r="F411" s="47">
        <v>2070.2962620130202</v>
      </c>
      <c r="G411" s="49">
        <v>0</v>
      </c>
    </row>
    <row r="412" spans="2:7" x14ac:dyDescent="0.3">
      <c r="B412" s="48">
        <v>7365.5392829030588</v>
      </c>
      <c r="C412" s="47">
        <v>4443.9375256751364</v>
      </c>
      <c r="D412" s="47">
        <v>3167.1791091894511</v>
      </c>
      <c r="E412" s="47">
        <v>5487.0236622361854</v>
      </c>
      <c r="F412" s="47">
        <v>2083.86120630802</v>
      </c>
      <c r="G412" s="49">
        <v>0</v>
      </c>
    </row>
    <row r="413" spans="2:7" x14ac:dyDescent="0.3">
      <c r="B413" s="48">
        <v>7387.4750285132577</v>
      </c>
      <c r="C413" s="47">
        <v>4348.0899693121301</v>
      </c>
      <c r="D413" s="47">
        <v>3286.868073300885</v>
      </c>
      <c r="E413" s="47">
        <v>5520.5717291220999</v>
      </c>
      <c r="F413" s="47">
        <v>2194.9621463312501</v>
      </c>
      <c r="G413" s="49">
        <v>0</v>
      </c>
    </row>
    <row r="414" spans="2:7" x14ac:dyDescent="0.3">
      <c r="B414" s="48">
        <v>6799.4564641466686</v>
      </c>
      <c r="C414" s="47">
        <v>4826.7812270189806</v>
      </c>
      <c r="D414" s="47">
        <v>3259.0393492628059</v>
      </c>
      <c r="E414" s="47">
        <v>6032.822361519361</v>
      </c>
      <c r="F414" s="47">
        <v>1839.4741546555699</v>
      </c>
      <c r="G414" s="49">
        <v>0</v>
      </c>
    </row>
    <row r="415" spans="2:7" x14ac:dyDescent="0.3">
      <c r="B415" s="48">
        <v>7349.3464498835492</v>
      </c>
      <c r="C415" s="47">
        <v>4375.1036179796138</v>
      </c>
      <c r="D415" s="47">
        <v>3286.705302043682</v>
      </c>
      <c r="E415" s="47">
        <v>5555.5357246219137</v>
      </c>
      <c r="F415" s="47">
        <v>2175.96716578935</v>
      </c>
      <c r="G415" s="49">
        <v>0</v>
      </c>
    </row>
    <row r="416" spans="2:7" x14ac:dyDescent="0.3">
      <c r="B416" s="48">
        <v>7397.3839555121376</v>
      </c>
      <c r="C416" s="47">
        <v>4157.5398574822348</v>
      </c>
      <c r="D416" s="47">
        <v>3569.574033118547</v>
      </c>
      <c r="E416" s="47">
        <v>5646.6558518586926</v>
      </c>
      <c r="F416" s="47">
        <v>2436.7927873703402</v>
      </c>
      <c r="G416" s="49">
        <v>0</v>
      </c>
    </row>
    <row r="417" spans="2:7" x14ac:dyDescent="0.3">
      <c r="B417" s="48">
        <v>7452.7054776301466</v>
      </c>
      <c r="C417" s="47">
        <v>4212.6074258969757</v>
      </c>
      <c r="D417" s="47">
        <v>3422.4939124368962</v>
      </c>
      <c r="E417" s="47">
        <v>5524.3926452572741</v>
      </c>
      <c r="F417" s="47">
        <v>2340.21793685784</v>
      </c>
      <c r="G417" s="49">
        <v>0</v>
      </c>
    </row>
    <row r="418" spans="2:7" x14ac:dyDescent="0.3">
      <c r="B418" s="48">
        <v>7197.1511599091909</v>
      </c>
      <c r="C418" s="47">
        <v>3914.9237626437371</v>
      </c>
      <c r="D418" s="47">
        <v>3888.304784050843</v>
      </c>
      <c r="E418" s="47">
        <v>6206.1387955169066</v>
      </c>
      <c r="F418" s="47">
        <v>2940.51401589332</v>
      </c>
      <c r="G418" s="49">
        <v>0</v>
      </c>
    </row>
    <row r="419" spans="2:7" x14ac:dyDescent="0.3">
      <c r="B419" s="48">
        <v>7160.3237025553326</v>
      </c>
      <c r="C419" s="47">
        <v>4021.1574063651428</v>
      </c>
      <c r="D419" s="47">
        <v>3986.1352835960702</v>
      </c>
      <c r="E419" s="47">
        <v>6152.921407280578</v>
      </c>
      <c r="F419" s="47">
        <v>2794.3069855725798</v>
      </c>
      <c r="G419" s="49">
        <v>0</v>
      </c>
    </row>
    <row r="420" spans="2:7" x14ac:dyDescent="0.3">
      <c r="B420" s="48">
        <v>7931.2785538345897</v>
      </c>
      <c r="C420" s="47">
        <v>3962.8716006863751</v>
      </c>
      <c r="D420" s="47">
        <v>2763.1454817571239</v>
      </c>
      <c r="E420" s="47">
        <v>4760.1127257246671</v>
      </c>
      <c r="F420" s="47">
        <v>1994.07048394962</v>
      </c>
      <c r="G420" s="49">
        <v>0</v>
      </c>
    </row>
    <row r="421" spans="2:7" x14ac:dyDescent="0.3">
      <c r="B421" s="48">
        <v>7952.4115411630009</v>
      </c>
      <c r="C421" s="47">
        <v>3941.2557755942198</v>
      </c>
      <c r="D421" s="47">
        <v>2763.925702545288</v>
      </c>
      <c r="E421" s="47">
        <v>4738.5737710801941</v>
      </c>
      <c r="F421" s="47">
        <v>2004.3475494474701</v>
      </c>
      <c r="G421" s="49">
        <v>0</v>
      </c>
    </row>
    <row r="422" spans="2:7" x14ac:dyDescent="0.3">
      <c r="B422" s="48">
        <v>7629.7421018392524</v>
      </c>
      <c r="C422" s="47">
        <v>3529.5341177025389</v>
      </c>
      <c r="D422" s="47">
        <v>3488.8785295723578</v>
      </c>
      <c r="E422" s="47">
        <v>5868.1885599933539</v>
      </c>
      <c r="F422" s="47">
        <v>3196.5961254669501</v>
      </c>
      <c r="G422" s="49">
        <v>0</v>
      </c>
    </row>
    <row r="423" spans="2:7" x14ac:dyDescent="0.3">
      <c r="B423" s="48">
        <v>7622.7662546685706</v>
      </c>
      <c r="C423" s="47">
        <v>3650.984177025925</v>
      </c>
      <c r="D423" s="47">
        <v>3579.876320656429</v>
      </c>
      <c r="E423" s="47">
        <v>5748.8729002422369</v>
      </c>
      <c r="F423" s="47">
        <v>3015.8003839551902</v>
      </c>
      <c r="G423" s="49">
        <v>0</v>
      </c>
    </row>
    <row r="424" spans="2:7" x14ac:dyDescent="0.3">
      <c r="B424" s="48">
        <v>7626.8776204485466</v>
      </c>
      <c r="C424" s="47">
        <v>3651.4743077783728</v>
      </c>
      <c r="D424" s="47">
        <v>3578.5072020568841</v>
      </c>
      <c r="E424" s="47">
        <v>5741.5671588730575</v>
      </c>
      <c r="F424" s="47">
        <v>3012.3385371074301</v>
      </c>
      <c r="G424" s="49">
        <v>0</v>
      </c>
    </row>
    <row r="425" spans="2:7" x14ac:dyDescent="0.3">
      <c r="B425" s="48">
        <v>7593.4076090341032</v>
      </c>
      <c r="C425" s="47">
        <v>3488.0115377545822</v>
      </c>
      <c r="D425" s="47">
        <v>3459.013030245384</v>
      </c>
      <c r="E425" s="47">
        <v>5984.1681068450753</v>
      </c>
      <c r="F425" s="47">
        <v>3296.4160290802201</v>
      </c>
      <c r="G425" s="49">
        <v>0</v>
      </c>
    </row>
    <row r="426" spans="2:7" x14ac:dyDescent="0.3">
      <c r="B426" s="48">
        <v>7292.2651968513846</v>
      </c>
      <c r="C426" s="47">
        <v>3543.8952064972491</v>
      </c>
      <c r="D426" s="47">
        <v>3525.7517948348632</v>
      </c>
      <c r="E426" s="47">
        <v>6549.9406239556356</v>
      </c>
      <c r="F426" s="47">
        <v>3572.28889235618</v>
      </c>
      <c r="G426" s="49">
        <v>0</v>
      </c>
    </row>
    <row r="427" spans="2:7" x14ac:dyDescent="0.3">
      <c r="B427" s="48">
        <v>7276.339714185945</v>
      </c>
      <c r="C427" s="47">
        <v>3768.92531255831</v>
      </c>
      <c r="D427" s="47">
        <v>3749.314102546899</v>
      </c>
      <c r="E427" s="47">
        <v>6235.4102501795842</v>
      </c>
      <c r="F427" s="47">
        <v>3119.85276660506</v>
      </c>
      <c r="G427" s="49">
        <v>0</v>
      </c>
    </row>
    <row r="428" spans="2:7" x14ac:dyDescent="0.3">
      <c r="B428" s="48">
        <v>7407.0515460527649</v>
      </c>
      <c r="C428" s="47">
        <v>3675.3455055432391</v>
      </c>
      <c r="D428" s="47">
        <v>3649.4570492943099</v>
      </c>
      <c r="E428" s="47">
        <v>6102.220161647776</v>
      </c>
      <c r="F428" s="47">
        <v>3152.2014971179601</v>
      </c>
      <c r="G428" s="49">
        <v>0</v>
      </c>
    </row>
    <row r="429" spans="2:7" x14ac:dyDescent="0.3">
      <c r="B429" s="48">
        <v>7400.805761575687</v>
      </c>
      <c r="C429" s="47">
        <v>3677.4589822756129</v>
      </c>
      <c r="D429" s="47">
        <v>3652.2770780926312</v>
      </c>
      <c r="E429" s="47">
        <v>6111.4312914862003</v>
      </c>
      <c r="F429" s="47">
        <v>3154.66808579396</v>
      </c>
      <c r="G429" s="49">
        <v>0</v>
      </c>
    </row>
    <row r="430" spans="2:7" x14ac:dyDescent="0.3">
      <c r="B430" s="48">
        <v>7396.7237305024864</v>
      </c>
      <c r="C430" s="47">
        <v>4361.671663619687</v>
      </c>
      <c r="D430" s="47">
        <v>3256.9840585235829</v>
      </c>
      <c r="E430" s="47">
        <v>5498.3715029130226</v>
      </c>
      <c r="F430" s="47">
        <v>2174.4233627983499</v>
      </c>
      <c r="G430" s="49">
        <v>0</v>
      </c>
    </row>
    <row r="431" spans="2:7" x14ac:dyDescent="0.3">
      <c r="B431" s="48">
        <v>6948.4250697012449</v>
      </c>
      <c r="C431" s="47">
        <v>4538.3698838680166</v>
      </c>
      <c r="D431" s="47">
        <v>3528.656631314293</v>
      </c>
      <c r="E431" s="47">
        <v>6022.4735897610717</v>
      </c>
      <c r="F431" s="47">
        <v>2157.94148414048</v>
      </c>
      <c r="G431" s="49">
        <v>0</v>
      </c>
    </row>
    <row r="432" spans="2:7" x14ac:dyDescent="0.3">
      <c r="B432" s="48">
        <v>6961.8525247417592</v>
      </c>
      <c r="C432" s="47">
        <v>4540.4161289747444</v>
      </c>
      <c r="D432" s="47">
        <v>3505.8819966963301</v>
      </c>
      <c r="E432" s="47">
        <v>6000.4239994197824</v>
      </c>
      <c r="F432" s="47">
        <v>2146.8752789616201</v>
      </c>
      <c r="G432" s="49">
        <v>0</v>
      </c>
    </row>
    <row r="433" spans="2:7" x14ac:dyDescent="0.3">
      <c r="B433" s="48">
        <v>7054.0957875784279</v>
      </c>
      <c r="C433" s="47">
        <v>4660.1755082573218</v>
      </c>
      <c r="D433" s="47">
        <v>3189.208177342186</v>
      </c>
      <c r="E433" s="47">
        <v>5779.8542118719461</v>
      </c>
      <c r="F433" s="47">
        <v>1935.8117726537</v>
      </c>
      <c r="G433" s="49">
        <v>0</v>
      </c>
    </row>
    <row r="434" spans="2:7" x14ac:dyDescent="0.3">
      <c r="B434" s="48">
        <v>7268.3255715814894</v>
      </c>
      <c r="C434" s="47">
        <v>4420.9793312578968</v>
      </c>
      <c r="D434" s="47">
        <v>3306.393489423067</v>
      </c>
      <c r="E434" s="47">
        <v>5638.3596850925042</v>
      </c>
      <c r="F434" s="47">
        <v>2151.13364161748</v>
      </c>
      <c r="G434" s="49">
        <v>0</v>
      </c>
    </row>
    <row r="435" spans="2:7" x14ac:dyDescent="0.3">
      <c r="B435" s="48">
        <v>7176.7144804900363</v>
      </c>
      <c r="C435" s="47">
        <v>4657.9479929013269</v>
      </c>
      <c r="D435" s="47">
        <v>3049.816044034435</v>
      </c>
      <c r="E435" s="47">
        <v>5610.9638489559347</v>
      </c>
      <c r="F435" s="47">
        <v>1887.83999383575</v>
      </c>
      <c r="G435" s="49">
        <v>0</v>
      </c>
    </row>
    <row r="436" spans="2:7" x14ac:dyDescent="0.3">
      <c r="B436" s="48">
        <v>7475.7881900741077</v>
      </c>
      <c r="C436" s="47">
        <v>4237.2895795676523</v>
      </c>
      <c r="D436" s="47">
        <v>3361.374474882783</v>
      </c>
      <c r="E436" s="47">
        <v>5473.8827569157593</v>
      </c>
      <c r="F436" s="47">
        <v>2299.8021820119402</v>
      </c>
      <c r="G436" s="49">
        <v>0</v>
      </c>
    </row>
    <row r="437" spans="2:7" x14ac:dyDescent="0.3">
      <c r="B437" s="48">
        <v>8179.8673571052832</v>
      </c>
      <c r="C437" s="47">
        <v>2770.8495185368042</v>
      </c>
      <c r="D437" s="47">
        <v>2751.1292237893749</v>
      </c>
      <c r="E437" s="47">
        <v>5822.4109868079831</v>
      </c>
      <c r="F437" s="47">
        <v>3971.2922026402298</v>
      </c>
      <c r="G437" s="49">
        <v>0</v>
      </c>
    </row>
    <row r="438" spans="2:7" x14ac:dyDescent="0.3">
      <c r="B438" s="48">
        <v>8506.719143327271</v>
      </c>
      <c r="C438" s="47">
        <v>2582.4210192816122</v>
      </c>
      <c r="D438" s="47">
        <v>2531.624651769167</v>
      </c>
      <c r="E438" s="47">
        <v>5466.6365236966467</v>
      </c>
      <c r="F438" s="47">
        <v>4002.6223530310199</v>
      </c>
      <c r="G438" s="49">
        <v>0</v>
      </c>
    </row>
    <row r="439" spans="2:7" x14ac:dyDescent="0.3">
      <c r="B439" s="48">
        <v>6252.752667779052</v>
      </c>
      <c r="C439" s="47">
        <v>4807.1943538992127</v>
      </c>
      <c r="D439" s="47">
        <v>4287.4676755547771</v>
      </c>
      <c r="E439" s="47">
        <v>5821.9473912205021</v>
      </c>
      <c r="F439" s="47">
        <v>2336.82869223036</v>
      </c>
      <c r="G439" s="49">
        <v>0</v>
      </c>
    </row>
    <row r="440" spans="2:7" x14ac:dyDescent="0.3">
      <c r="B440" s="48">
        <v>6774.9114305779567</v>
      </c>
      <c r="C440" s="47">
        <v>5040.8154178772966</v>
      </c>
      <c r="D440" s="47">
        <v>2952.951144717133</v>
      </c>
      <c r="E440" s="47">
        <v>5933.5919405786226</v>
      </c>
      <c r="F440" s="47">
        <v>1565.7354409238901</v>
      </c>
      <c r="G440" s="49">
        <v>0</v>
      </c>
    </row>
    <row r="441" spans="2:7" x14ac:dyDescent="0.3">
      <c r="B441" s="48">
        <v>6727.2314817079287</v>
      </c>
      <c r="C441" s="47">
        <v>5063.849279934253</v>
      </c>
      <c r="D441" s="47">
        <v>2980.5149642975198</v>
      </c>
      <c r="E441" s="47">
        <v>5985.7442678794741</v>
      </c>
      <c r="F441" s="47">
        <v>1557.3443479729001</v>
      </c>
      <c r="G441" s="49">
        <v>0</v>
      </c>
    </row>
    <row r="442" spans="2:7" x14ac:dyDescent="0.3">
      <c r="B442" s="48">
        <v>6798.5499665604557</v>
      </c>
      <c r="C442" s="47">
        <v>4604.1445518445516</v>
      </c>
      <c r="D442" s="47">
        <v>3641.2080690204821</v>
      </c>
      <c r="E442" s="47">
        <v>6202.0580633479531</v>
      </c>
      <c r="F442" s="47">
        <v>2160.2258479188699</v>
      </c>
      <c r="G442" s="49">
        <v>0</v>
      </c>
    </row>
    <row r="443" spans="2:7" x14ac:dyDescent="0.3">
      <c r="B443" s="48">
        <v>6746.5441057796916</v>
      </c>
      <c r="C443" s="47">
        <v>5148.2531269252086</v>
      </c>
      <c r="D443" s="47">
        <v>1724.9896912505319</v>
      </c>
      <c r="E443" s="47">
        <v>5616.8149528225194</v>
      </c>
      <c r="F443" s="47">
        <v>502.59128198747698</v>
      </c>
      <c r="G443" s="49">
        <v>0</v>
      </c>
    </row>
    <row r="444" spans="2:7" x14ac:dyDescent="0.3">
      <c r="B444" s="48">
        <v>6566.9893735926544</v>
      </c>
      <c r="C444" s="47">
        <v>5398.0691284557106</v>
      </c>
      <c r="D444" s="47">
        <v>1319.8994654698749</v>
      </c>
      <c r="E444" s="47">
        <v>5701.4818690939956</v>
      </c>
      <c r="F444" s="47">
        <v>0</v>
      </c>
      <c r="G444" s="49">
        <v>0</v>
      </c>
    </row>
    <row r="445" spans="2:7" x14ac:dyDescent="0.3">
      <c r="B445" s="48">
        <v>6621.3865257517382</v>
      </c>
      <c r="C445" s="47">
        <v>5334.5357333938782</v>
      </c>
      <c r="D445" s="47">
        <v>1346.312619041425</v>
      </c>
      <c r="E445" s="47">
        <v>5681.1092721196792</v>
      </c>
      <c r="F445" s="47">
        <v>65.712175370057693</v>
      </c>
      <c r="G445" s="49">
        <v>0</v>
      </c>
    </row>
    <row r="446" spans="2:7" x14ac:dyDescent="0.3">
      <c r="B446" s="48">
        <v>9109.5390472183954</v>
      </c>
      <c r="C446" s="47">
        <v>2698.6305726626588</v>
      </c>
      <c r="D446" s="47">
        <v>2352.3554726830698</v>
      </c>
      <c r="E446" s="47">
        <v>4501.7073894304986</v>
      </c>
      <c r="F446" s="47">
        <v>3743.10536468501</v>
      </c>
      <c r="G446" s="49">
        <v>0</v>
      </c>
    </row>
    <row r="447" spans="2:7" x14ac:dyDescent="0.3">
      <c r="B447" s="48">
        <v>7581.6033407162085</v>
      </c>
      <c r="C447" s="47">
        <v>4311.459895557321</v>
      </c>
      <c r="D447" s="47">
        <v>2695.8104979065502</v>
      </c>
      <c r="E447" s="47">
        <v>5085.9664404553441</v>
      </c>
      <c r="F447" s="47">
        <v>1785.8771720116499</v>
      </c>
      <c r="G447" s="49">
        <v>0</v>
      </c>
    </row>
    <row r="448" spans="2:7" x14ac:dyDescent="0.3">
      <c r="B448" s="48">
        <v>7457.8378698035076</v>
      </c>
      <c r="C448" s="47">
        <v>4441.6862371365687</v>
      </c>
      <c r="D448" s="47">
        <v>2742.8627634427621</v>
      </c>
      <c r="E448" s="47">
        <v>5224.7976574989889</v>
      </c>
      <c r="F448" s="47">
        <v>1771.5755504062199</v>
      </c>
      <c r="G448" s="49">
        <v>0</v>
      </c>
    </row>
    <row r="449" spans="2:7" x14ac:dyDescent="0.3">
      <c r="B449" s="48">
        <v>9083.0548113180121</v>
      </c>
      <c r="C449" s="47">
        <v>2676.3329471270122</v>
      </c>
      <c r="D449" s="47">
        <v>2345.7169072551169</v>
      </c>
      <c r="E449" s="47">
        <v>4552.5977703311146</v>
      </c>
      <c r="F449" s="47">
        <v>3759.3581512696801</v>
      </c>
      <c r="G449" s="49">
        <v>0</v>
      </c>
    </row>
    <row r="450" spans="2:7" x14ac:dyDescent="0.3">
      <c r="B450" s="48">
        <v>7598.8400528658367</v>
      </c>
      <c r="C450" s="47">
        <v>3124.5379350407302</v>
      </c>
      <c r="D450" s="47">
        <v>3107.7071295358842</v>
      </c>
      <c r="E450" s="47">
        <v>6615.6501165790514</v>
      </c>
      <c r="F450" s="47">
        <v>4104.6707427669799</v>
      </c>
      <c r="G450" s="49">
        <v>0</v>
      </c>
    </row>
    <row r="451" spans="2:7" x14ac:dyDescent="0.3">
      <c r="B451" s="48">
        <v>7606.3807416237369</v>
      </c>
      <c r="C451" s="47">
        <v>3143.0552614247022</v>
      </c>
      <c r="D451" s="47">
        <v>3125.783728949214</v>
      </c>
      <c r="E451" s="47">
        <v>6539.7758263215446</v>
      </c>
      <c r="F451" s="47">
        <v>4024.2557476832199</v>
      </c>
      <c r="G451" s="49">
        <v>0</v>
      </c>
    </row>
    <row r="452" spans="2:7" x14ac:dyDescent="0.3">
      <c r="B452" s="48">
        <v>6347.7694278196705</v>
      </c>
      <c r="C452" s="47">
        <v>5720.0255868889644</v>
      </c>
      <c r="D452" s="47">
        <v>1070.8547848492319</v>
      </c>
      <c r="E452" s="47">
        <v>5415.7760717940319</v>
      </c>
      <c r="F452" s="47">
        <v>58.125408024801096</v>
      </c>
      <c r="G452" s="49">
        <v>0</v>
      </c>
    </row>
    <row r="453" spans="2:7" x14ac:dyDescent="0.3">
      <c r="B453" s="48">
        <v>8311.2046332937825</v>
      </c>
      <c r="C453" s="47">
        <v>2347.139318026394</v>
      </c>
      <c r="D453" s="47">
        <v>2331.7021597467069</v>
      </c>
      <c r="E453" s="47">
        <v>6433.7636932344594</v>
      </c>
      <c r="F453" s="47">
        <v>4829.7616376349397</v>
      </c>
      <c r="G453" s="49">
        <v>0</v>
      </c>
    </row>
    <row r="454" spans="2:7" x14ac:dyDescent="0.3">
      <c r="B454" s="48">
        <v>8303.6950164768932</v>
      </c>
      <c r="C454" s="47">
        <v>2350.9194649799651</v>
      </c>
      <c r="D454" s="47">
        <v>2335.6583627530031</v>
      </c>
      <c r="E454" s="47">
        <v>6458.2169029418164</v>
      </c>
      <c r="F454" s="47">
        <v>4846.9525134073001</v>
      </c>
      <c r="G454" s="49">
        <v>0</v>
      </c>
    </row>
    <row r="455" spans="2:7" x14ac:dyDescent="0.3">
      <c r="B455" s="48">
        <v>8471.1555887835348</v>
      </c>
      <c r="C455" s="47">
        <v>2244.4852223079829</v>
      </c>
      <c r="D455" s="47">
        <v>2227.231666011196</v>
      </c>
      <c r="E455" s="47">
        <v>6133.8707080973536</v>
      </c>
      <c r="F455" s="47">
        <v>4702.6133841398796</v>
      </c>
      <c r="G455" s="49">
        <v>0</v>
      </c>
    </row>
    <row r="456" spans="2:7" x14ac:dyDescent="0.3">
      <c r="B456" s="48">
        <v>8729.7003059624658</v>
      </c>
      <c r="C456" s="47">
        <v>2483.4935037231662</v>
      </c>
      <c r="D456" s="47">
        <v>2378.0422548361471</v>
      </c>
      <c r="E456" s="47">
        <v>5218.613850753999</v>
      </c>
      <c r="F456" s="47">
        <v>4016.5133485797401</v>
      </c>
      <c r="G456" s="49">
        <v>0</v>
      </c>
    </row>
    <row r="457" spans="2:7" x14ac:dyDescent="0.3">
      <c r="B457" s="48">
        <v>8756.546132567828</v>
      </c>
      <c r="C457" s="47">
        <v>2481.471661524035</v>
      </c>
      <c r="D457" s="47">
        <v>2362.8456018167021</v>
      </c>
      <c r="E457" s="47">
        <v>5179.5536380540834</v>
      </c>
      <c r="F457" s="47">
        <v>4007.5085647331098</v>
      </c>
      <c r="G457" s="49">
        <v>0</v>
      </c>
    </row>
    <row r="458" spans="2:7" x14ac:dyDescent="0.3">
      <c r="B458" s="48">
        <v>8672.5886044620001</v>
      </c>
      <c r="C458" s="47">
        <v>2571.2409376981582</v>
      </c>
      <c r="D458" s="47">
        <v>2455.5671772346982</v>
      </c>
      <c r="E458" s="47">
        <v>5209.1062980774923</v>
      </c>
      <c r="F458" s="47">
        <v>3928.0183341133202</v>
      </c>
      <c r="G458" s="49">
        <v>0</v>
      </c>
    </row>
    <row r="459" spans="2:7" x14ac:dyDescent="0.3">
      <c r="B459" s="48">
        <v>8627.2718959574231</v>
      </c>
      <c r="C459" s="47">
        <v>2601.7944537034109</v>
      </c>
      <c r="D459" s="47">
        <v>2495.5949223615912</v>
      </c>
      <c r="E459" s="47">
        <v>5245.5491165083704</v>
      </c>
      <c r="F459" s="47">
        <v>3908.6050895089702</v>
      </c>
      <c r="G459" s="49">
        <v>0</v>
      </c>
    </row>
    <row r="460" spans="2:7" x14ac:dyDescent="0.3">
      <c r="B460" s="48">
        <v>8683.4585681632889</v>
      </c>
      <c r="C460" s="47">
        <v>2540.65351042887</v>
      </c>
      <c r="D460" s="47">
        <v>2433.1353273011669</v>
      </c>
      <c r="E460" s="47">
        <v>5226.256089645859</v>
      </c>
      <c r="F460" s="47">
        <v>3962.8810828666801</v>
      </c>
      <c r="G460" s="49">
        <v>0</v>
      </c>
    </row>
    <row r="461" spans="2:7" x14ac:dyDescent="0.3">
      <c r="B461" s="48">
        <v>8633.4183606335173</v>
      </c>
      <c r="C461" s="47">
        <v>2440.2110884381968</v>
      </c>
      <c r="D461" s="47">
        <v>2388.3597244642042</v>
      </c>
      <c r="E461" s="47">
        <v>5427.7851095344449</v>
      </c>
      <c r="F461" s="47">
        <v>4128.0319986838604</v>
      </c>
      <c r="G461" s="49">
        <v>0</v>
      </c>
    </row>
    <row r="462" spans="2:7" x14ac:dyDescent="0.3">
      <c r="B462" s="48">
        <v>8534.8605673807106</v>
      </c>
      <c r="C462" s="47">
        <v>2554.7735162674562</v>
      </c>
      <c r="D462" s="47">
        <v>2503.0957433060721</v>
      </c>
      <c r="E462" s="47">
        <v>5452.7224942226867</v>
      </c>
      <c r="F462" s="47">
        <v>4024.6843309691099</v>
      </c>
      <c r="G462" s="49">
        <v>0</v>
      </c>
    </row>
    <row r="463" spans="2:7" x14ac:dyDescent="0.3">
      <c r="B463" s="48">
        <v>8736.1896781771538</v>
      </c>
      <c r="C463" s="47">
        <v>2115.1748577478961</v>
      </c>
      <c r="D463" s="47">
        <v>2095.707548992305</v>
      </c>
      <c r="E463" s="47">
        <v>5709.7008945678699</v>
      </c>
      <c r="F463" s="47">
        <v>4570.9058011420902</v>
      </c>
      <c r="G463" s="49">
        <v>0</v>
      </c>
    </row>
    <row r="464" spans="2:7" x14ac:dyDescent="0.3">
      <c r="B464" s="48">
        <v>8249.2358098991299</v>
      </c>
      <c r="C464" s="47">
        <v>2706.423602871459</v>
      </c>
      <c r="D464" s="47">
        <v>2686.3069439146911</v>
      </c>
      <c r="E464" s="47">
        <v>5778.1122237839454</v>
      </c>
      <c r="F464" s="47">
        <v>4015.0072286588302</v>
      </c>
      <c r="G464" s="49">
        <v>0</v>
      </c>
    </row>
    <row r="465" spans="2:7" x14ac:dyDescent="0.3">
      <c r="B465" s="48">
        <v>9306.3255751703109</v>
      </c>
      <c r="C465" s="47">
        <v>2853.0605213844292</v>
      </c>
      <c r="D465" s="47">
        <v>2550.2406475385342</v>
      </c>
      <c r="E465" s="47">
        <v>4023.00450417303</v>
      </c>
      <c r="F465" s="47">
        <v>3544.9146580257402</v>
      </c>
      <c r="G465" s="49">
        <v>0</v>
      </c>
    </row>
    <row r="466" spans="2:7" x14ac:dyDescent="0.3">
      <c r="B466" s="48">
        <v>8312.1439768324162</v>
      </c>
      <c r="C466" s="47">
        <v>2324.6686247294688</v>
      </c>
      <c r="D466" s="47">
        <v>2301.0338010817391</v>
      </c>
      <c r="E466" s="47">
        <v>6383.2026618758728</v>
      </c>
      <c r="F466" s="47">
        <v>4999.9732597144703</v>
      </c>
      <c r="G466" s="49">
        <v>0</v>
      </c>
    </row>
    <row r="467" spans="2:7" x14ac:dyDescent="0.3">
      <c r="B467" s="48">
        <v>8324.2044809761264</v>
      </c>
      <c r="C467" s="47">
        <v>2309.0258024712821</v>
      </c>
      <c r="D467" s="47">
        <v>2277.029201519355</v>
      </c>
      <c r="E467" s="47">
        <v>6322.2825275312589</v>
      </c>
      <c r="F467" s="47">
        <v>5071.2354049040396</v>
      </c>
      <c r="G467" s="49">
        <v>0</v>
      </c>
    </row>
    <row r="468" spans="2:7" x14ac:dyDescent="0.3">
      <c r="B468" s="48">
        <v>8308.8178704963721</v>
      </c>
      <c r="C468" s="47">
        <v>2324.1152516124948</v>
      </c>
      <c r="D468" s="47">
        <v>2290.8161312087</v>
      </c>
      <c r="E468" s="47">
        <v>6326.6594683877402</v>
      </c>
      <c r="F468" s="47">
        <v>5071.6334503078697</v>
      </c>
      <c r="G468" s="49">
        <v>0</v>
      </c>
    </row>
    <row r="469" spans="2:7" x14ac:dyDescent="0.3">
      <c r="B469" s="48">
        <v>8332.3843835367243</v>
      </c>
      <c r="C469" s="47">
        <v>2299.9266211094309</v>
      </c>
      <c r="D469" s="47">
        <v>2262.9096076760879</v>
      </c>
      <c r="E469" s="47">
        <v>6285.4517316442862</v>
      </c>
      <c r="F469" s="47">
        <v>5114.2078066610302</v>
      </c>
      <c r="G469" s="49">
        <v>0</v>
      </c>
    </row>
    <row r="470" spans="2:7" x14ac:dyDescent="0.3">
      <c r="B470" s="48">
        <v>8273.5387064101633</v>
      </c>
      <c r="C470" s="47">
        <v>2358.7324900135491</v>
      </c>
      <c r="D470" s="47">
        <v>2316.4683844003521</v>
      </c>
      <c r="E470" s="47">
        <v>6301.674361620624</v>
      </c>
      <c r="F470" s="47">
        <v>5117.1478971458801</v>
      </c>
      <c r="G470" s="49">
        <v>0</v>
      </c>
    </row>
    <row r="471" spans="2:7" x14ac:dyDescent="0.3">
      <c r="B471" s="48">
        <v>8281.7906706874292</v>
      </c>
      <c r="C471" s="47">
        <v>2352.2396593590661</v>
      </c>
      <c r="D471" s="47">
        <v>2300.262738480666</v>
      </c>
      <c r="E471" s="47">
        <v>6247.0282159080762</v>
      </c>
      <c r="F471" s="47">
        <v>5183.4903126645804</v>
      </c>
      <c r="G471" s="49">
        <v>0</v>
      </c>
    </row>
    <row r="472" spans="2:7" x14ac:dyDescent="0.3">
      <c r="B472" s="48">
        <v>8283.3884241303385</v>
      </c>
      <c r="C472" s="47">
        <v>2352.3973450443918</v>
      </c>
      <c r="D472" s="47">
        <v>2295.478083212357</v>
      </c>
      <c r="E472" s="47">
        <v>6221.7434589243767</v>
      </c>
      <c r="F472" s="47">
        <v>5215.3260353164096</v>
      </c>
      <c r="G472" s="49">
        <v>0</v>
      </c>
    </row>
    <row r="473" spans="2:7" x14ac:dyDescent="0.3">
      <c r="B473" s="48">
        <v>8282.9672657688279</v>
      </c>
      <c r="C473" s="47">
        <v>2354.327928073596</v>
      </c>
      <c r="D473" s="47">
        <v>2294.0799191065648</v>
      </c>
      <c r="E473" s="47">
        <v>6205.9092312224584</v>
      </c>
      <c r="F473" s="47">
        <v>5235.9647819227303</v>
      </c>
      <c r="G473" s="49">
        <v>0</v>
      </c>
    </row>
    <row r="474" spans="2:7" x14ac:dyDescent="0.3">
      <c r="B474" s="48">
        <v>8360.0231514036113</v>
      </c>
      <c r="C474" s="47">
        <v>2284.1779270024158</v>
      </c>
      <c r="D474" s="47">
        <v>2213.0967861087752</v>
      </c>
      <c r="E474" s="47">
        <v>6096.060354326989</v>
      </c>
      <c r="F474" s="47">
        <v>5344.2855121273196</v>
      </c>
      <c r="G474" s="49">
        <v>0</v>
      </c>
    </row>
    <row r="475" spans="2:7" x14ac:dyDescent="0.3">
      <c r="B475" s="48">
        <v>8348.2860886706967</v>
      </c>
      <c r="C475" s="47">
        <v>2300.8728061986421</v>
      </c>
      <c r="D475" s="47">
        <v>2223.704862342257</v>
      </c>
      <c r="E475" s="47">
        <v>6076.1626790328437</v>
      </c>
      <c r="F475" s="47">
        <v>5375.4749365031203</v>
      </c>
      <c r="G475" s="49">
        <v>0</v>
      </c>
    </row>
    <row r="476" spans="2:7" x14ac:dyDescent="0.3">
      <c r="B476" s="48">
        <v>7109.8914625459893</v>
      </c>
      <c r="C476" s="47">
        <v>3761.1709091517182</v>
      </c>
      <c r="D476" s="47">
        <v>3429.1101820967378</v>
      </c>
      <c r="E476" s="47">
        <v>6559.0339341646068</v>
      </c>
      <c r="F476" s="47">
        <v>5688.6280766813697</v>
      </c>
      <c r="G476" s="49">
        <v>0</v>
      </c>
    </row>
    <row r="477" spans="2:7" x14ac:dyDescent="0.3">
      <c r="B477" s="48">
        <v>8980.2809456009418</v>
      </c>
      <c r="C477" s="47">
        <v>1697.9213295090619</v>
      </c>
      <c r="D477" s="47">
        <v>1681.243785396093</v>
      </c>
      <c r="E477" s="47">
        <v>5995.0920951387016</v>
      </c>
      <c r="F477" s="47">
        <v>5160.5408869102903</v>
      </c>
      <c r="G477" s="49">
        <v>0</v>
      </c>
    </row>
    <row r="478" spans="2:7" x14ac:dyDescent="0.3">
      <c r="B478" s="48">
        <v>8878.8793135023243</v>
      </c>
      <c r="C478" s="47">
        <v>1796.878191644304</v>
      </c>
      <c r="D478" s="47">
        <v>1780.380271522969</v>
      </c>
      <c r="E478" s="47">
        <v>6052.9641955856714</v>
      </c>
      <c r="F478" s="47">
        <v>5104.3621438165101</v>
      </c>
      <c r="G478" s="49">
        <v>0</v>
      </c>
    </row>
    <row r="479" spans="2:7" x14ac:dyDescent="0.3">
      <c r="B479" s="48">
        <v>8888.6732637115547</v>
      </c>
      <c r="C479" s="47">
        <v>1781.318936340969</v>
      </c>
      <c r="D479" s="47">
        <v>1765.030759656438</v>
      </c>
      <c r="E479" s="47">
        <v>6070.295246247013</v>
      </c>
      <c r="F479" s="47">
        <v>5133.3621476691396</v>
      </c>
      <c r="G479" s="49">
        <v>0</v>
      </c>
    </row>
    <row r="480" spans="2:7" x14ac:dyDescent="0.3">
      <c r="B480" s="48">
        <v>8920.6124233987375</v>
      </c>
      <c r="C480" s="47">
        <v>1745.0973524332589</v>
      </c>
      <c r="D480" s="47">
        <v>1728.960062453431</v>
      </c>
      <c r="E480" s="47">
        <v>6072.0447319596142</v>
      </c>
      <c r="F480" s="47">
        <v>5171.4800913671797</v>
      </c>
      <c r="G480" s="49">
        <v>0</v>
      </c>
    </row>
    <row r="481" spans="2:7" x14ac:dyDescent="0.3">
      <c r="B481" s="48">
        <v>9063.6882644155357</v>
      </c>
      <c r="C481" s="47">
        <v>1707.732928805186</v>
      </c>
      <c r="D481" s="47">
        <v>1471.3362376271</v>
      </c>
      <c r="E481" s="47">
        <v>5274.826898974733</v>
      </c>
      <c r="F481" s="47">
        <v>6099.3441614195899</v>
      </c>
      <c r="G481" s="49">
        <v>0</v>
      </c>
    </row>
    <row r="482" spans="2:7" x14ac:dyDescent="0.3">
      <c r="B482" s="48">
        <v>9205.9927670331854</v>
      </c>
      <c r="C482" s="47">
        <v>1545.862852584354</v>
      </c>
      <c r="D482" s="47">
        <v>1338.5587045841889</v>
      </c>
      <c r="E482" s="47">
        <v>5222.6398671682427</v>
      </c>
      <c r="F482" s="47">
        <v>6111.2959364696399</v>
      </c>
      <c r="G482" s="49">
        <v>0</v>
      </c>
    </row>
    <row r="483" spans="2:7" x14ac:dyDescent="0.3">
      <c r="B483" s="48">
        <v>8022.5593426478463</v>
      </c>
      <c r="C483" s="47">
        <v>3581.440901079935</v>
      </c>
      <c r="D483" s="47">
        <v>3383.2685573529052</v>
      </c>
      <c r="E483" s="47">
        <v>5200.33469001099</v>
      </c>
      <c r="F483" s="47">
        <v>2912.4735881960901</v>
      </c>
      <c r="G483" s="49">
        <v>0</v>
      </c>
    </row>
    <row r="484" spans="2:7" x14ac:dyDescent="0.3">
      <c r="B484" s="48">
        <v>8038.1740590989557</v>
      </c>
      <c r="C484" s="47">
        <v>3617.8651297078991</v>
      </c>
      <c r="D484" s="47">
        <v>3404.517937471071</v>
      </c>
      <c r="E484" s="47">
        <v>5148.670026119853</v>
      </c>
      <c r="F484" s="47">
        <v>2863.2983093180201</v>
      </c>
      <c r="G484" s="49">
        <v>0</v>
      </c>
    </row>
    <row r="485" spans="2:7" x14ac:dyDescent="0.3">
      <c r="B485" s="48">
        <v>9021.7810589638066</v>
      </c>
      <c r="C485" s="47">
        <v>2634.012725947031</v>
      </c>
      <c r="D485" s="47">
        <v>2339.034125252821</v>
      </c>
      <c r="E485" s="47">
        <v>4665.1867024016501</v>
      </c>
      <c r="F485" s="47">
        <v>3793.7409361227001</v>
      </c>
      <c r="G485" s="49">
        <v>0</v>
      </c>
    </row>
    <row r="486" spans="2:7" x14ac:dyDescent="0.3">
      <c r="B486" s="48">
        <v>9042.8797361414236</v>
      </c>
      <c r="C486" s="47">
        <v>2744.369823075464</v>
      </c>
      <c r="D486" s="47">
        <v>2410.840944997723</v>
      </c>
      <c r="E486" s="47">
        <v>4543.0342806454246</v>
      </c>
      <c r="F486" s="47">
        <v>3691.61604458072</v>
      </c>
      <c r="G486" s="49">
        <v>0</v>
      </c>
    </row>
    <row r="487" spans="2:7" ht="15" thickBot="1" x14ac:dyDescent="0.35">
      <c r="B487" s="50">
        <v>8550.9758450969421</v>
      </c>
      <c r="C487" s="51">
        <v>2152.7965160581971</v>
      </c>
      <c r="D487" s="51">
        <v>1993.9654040826149</v>
      </c>
      <c r="E487" s="51">
        <v>5747.174566114847</v>
      </c>
      <c r="F487" s="51">
        <v>5713.7661428580404</v>
      </c>
      <c r="G487" s="52">
        <v>0</v>
      </c>
    </row>
  </sheetData>
  <mergeCells count="6">
    <mergeCell ref="T3:U3"/>
    <mergeCell ref="J3:K3"/>
    <mergeCell ref="L3:M3"/>
    <mergeCell ref="N3:O3"/>
    <mergeCell ref="P3:Q3"/>
    <mergeCell ref="R3:S3"/>
  </mergeCells>
  <pageMargins left="0.7" right="0.7" top="0.78740157499999996" bottom="0.78740157499999996" header="0.3" footer="0.3"/>
  <pageSetup paperSize="9" orientation="portrait" verticalDpi="0" r:id="rId1"/>
  <ignoredErrors>
    <ignoredError sqref="K4:S102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0C5D1-47C1-4A06-ACD2-EAC958A8C853}">
  <dimension ref="A1:N490"/>
  <sheetViews>
    <sheetView zoomScale="85" zoomScaleNormal="85" workbookViewId="0">
      <pane ySplit="2" topLeftCell="A3" activePane="bottomLeft" state="frozen"/>
      <selection activeCell="AD1" sqref="AD1"/>
      <selection pane="bottomLeft"/>
    </sheetView>
  </sheetViews>
  <sheetFormatPr baseColWidth="10" defaultColWidth="0" defaultRowHeight="14.4" zeroHeight="1" x14ac:dyDescent="0.3"/>
  <cols>
    <col min="1" max="14" width="11.5546875" style="43" customWidth="1"/>
    <col min="15" max="16384" width="11.5546875" style="43" hidden="1"/>
  </cols>
  <sheetData>
    <row r="1" spans="2:4" ht="15" thickBot="1" x14ac:dyDescent="0.35"/>
    <row r="2" spans="2:4" ht="15" thickBot="1" x14ac:dyDescent="0.35">
      <c r="B2" s="61" t="s">
        <v>132</v>
      </c>
      <c r="C2" s="62" t="s">
        <v>134</v>
      </c>
      <c r="D2" s="63" t="s">
        <v>135</v>
      </c>
    </row>
    <row r="3" spans="2:4" x14ac:dyDescent="0.3">
      <c r="B3" s="53">
        <v>1</v>
      </c>
      <c r="C3" s="54">
        <v>17.243550974519501</v>
      </c>
      <c r="D3" s="55">
        <f>ABS(($C$486 - C$3)*(B3 - B$3) - ($C$486 - B$3)*(C3 - C$3)) / SQRT(($C$486 - C$3)^2 + ($B$486 - B$3)^2)</f>
        <v>0</v>
      </c>
    </row>
    <row r="4" spans="2:4" x14ac:dyDescent="0.3">
      <c r="B4" s="48">
        <v>2</v>
      </c>
      <c r="C4" s="47">
        <v>18.277804440833901</v>
      </c>
      <c r="D4" s="49">
        <f t="shared" ref="D4:D67" si="0">ABS(($C$486 - C$3)*(B4 - B$3) - ($C$486 - B$3)*(C4 - C$3)) / SQRT(($C$486 - C$3)^2 + ($B$486 - B$3)^2)</f>
        <v>3.9790985086750108E-2</v>
      </c>
    </row>
    <row r="5" spans="2:4" x14ac:dyDescent="0.3">
      <c r="B5" s="48">
        <v>3</v>
      </c>
      <c r="C5" s="47">
        <v>22.777728982760198</v>
      </c>
      <c r="D5" s="49">
        <f t="shared" si="0"/>
        <v>3.5125305023791564</v>
      </c>
    </row>
    <row r="6" spans="2:4" x14ac:dyDescent="0.3">
      <c r="B6" s="48">
        <v>4</v>
      </c>
      <c r="C6" s="47">
        <v>22.777728982760198</v>
      </c>
      <c r="D6" s="49">
        <f t="shared" si="0"/>
        <v>2.5278333460211071</v>
      </c>
    </row>
    <row r="7" spans="2:4" x14ac:dyDescent="0.3">
      <c r="B7" s="48">
        <v>5</v>
      </c>
      <c r="C7" s="47">
        <v>23.573110792977399</v>
      </c>
      <c r="D7" s="49">
        <f t="shared" si="0"/>
        <v>2.3310080789323311</v>
      </c>
    </row>
    <row r="8" spans="2:4" x14ac:dyDescent="0.3">
      <c r="B8" s="48">
        <v>6</v>
      </c>
      <c r="C8" s="47">
        <v>23.8329018904438</v>
      </c>
      <c r="D8" s="49">
        <f t="shared" si="0"/>
        <v>1.6036490967026249</v>
      </c>
    </row>
    <row r="9" spans="2:4" x14ac:dyDescent="0.3">
      <c r="B9" s="48">
        <v>7</v>
      </c>
      <c r="C9" s="47">
        <v>24.961503116867998</v>
      </c>
      <c r="D9" s="49">
        <f t="shared" si="0"/>
        <v>1.7368970191384097</v>
      </c>
    </row>
    <row r="10" spans="2:4" x14ac:dyDescent="0.3">
      <c r="B10" s="48">
        <v>8</v>
      </c>
      <c r="C10" s="47">
        <v>24.961503116867998</v>
      </c>
      <c r="D10" s="49">
        <f t="shared" si="0"/>
        <v>0.75219986278036044</v>
      </c>
    </row>
    <row r="11" spans="2:4" x14ac:dyDescent="0.3">
      <c r="B11" s="48">
        <v>9</v>
      </c>
      <c r="C11" s="47">
        <v>25.8235380294938</v>
      </c>
      <c r="D11" s="49">
        <f t="shared" si="0"/>
        <v>0.62139836571717932</v>
      </c>
    </row>
    <row r="12" spans="2:4" x14ac:dyDescent="0.3">
      <c r="B12" s="48">
        <v>10</v>
      </c>
      <c r="C12" s="47">
        <v>25.903598917382201</v>
      </c>
      <c r="D12" s="49">
        <f t="shared" si="0"/>
        <v>0.28399383019679697</v>
      </c>
    </row>
    <row r="13" spans="2:4" x14ac:dyDescent="0.3">
      <c r="B13" s="48">
        <v>11</v>
      </c>
      <c r="C13" s="47">
        <v>25.903598917382201</v>
      </c>
      <c r="D13" s="49">
        <f t="shared" si="0"/>
        <v>1.2686909865548461</v>
      </c>
    </row>
    <row r="14" spans="2:4" x14ac:dyDescent="0.3">
      <c r="B14" s="48">
        <v>12</v>
      </c>
      <c r="C14" s="47">
        <v>26.162253057136301</v>
      </c>
      <c r="D14" s="49">
        <f t="shared" si="0"/>
        <v>1.9971761914480624</v>
      </c>
    </row>
    <row r="15" spans="2:4" x14ac:dyDescent="0.3">
      <c r="B15" s="48">
        <v>13</v>
      </c>
      <c r="C15" s="47">
        <v>26.2607913876232</v>
      </c>
      <c r="D15" s="49">
        <f t="shared" si="0"/>
        <v>2.8842654070550484</v>
      </c>
    </row>
    <row r="16" spans="2:4" x14ac:dyDescent="0.3">
      <c r="B16" s="48">
        <v>14</v>
      </c>
      <c r="C16" s="47">
        <v>26.697274239237</v>
      </c>
      <c r="D16" s="49">
        <f t="shared" si="0"/>
        <v>3.4366009422179955</v>
      </c>
    </row>
    <row r="17" spans="2:4" x14ac:dyDescent="0.3">
      <c r="B17" s="48">
        <v>15</v>
      </c>
      <c r="C17" s="47">
        <v>26.779298813327401</v>
      </c>
      <c r="D17" s="49">
        <f t="shared" si="0"/>
        <v>4.3400479928721394</v>
      </c>
    </row>
    <row r="18" spans="2:4" x14ac:dyDescent="0.3">
      <c r="B18" s="48">
        <v>16</v>
      </c>
      <c r="C18" s="47">
        <v>26.779298813327401</v>
      </c>
      <c r="D18" s="49">
        <f t="shared" si="0"/>
        <v>5.3247451492301892</v>
      </c>
    </row>
    <row r="19" spans="2:4" x14ac:dyDescent="0.3">
      <c r="B19" s="48">
        <v>17</v>
      </c>
      <c r="C19" s="47">
        <v>27.270310313977099</v>
      </c>
      <c r="D19" s="49">
        <f t="shared" si="0"/>
        <v>5.8230668897811082</v>
      </c>
    </row>
    <row r="20" spans="2:4" x14ac:dyDescent="0.3">
      <c r="B20" s="48">
        <v>18</v>
      </c>
      <c r="C20" s="47">
        <v>27.270310313977099</v>
      </c>
      <c r="D20" s="49">
        <f t="shared" si="0"/>
        <v>6.8077640461391571</v>
      </c>
    </row>
    <row r="21" spans="2:4" x14ac:dyDescent="0.3">
      <c r="B21" s="48">
        <v>19</v>
      </c>
      <c r="C21" s="47">
        <v>27.355636089043401</v>
      </c>
      <c r="D21" s="49">
        <f t="shared" si="0"/>
        <v>7.7079410654494476</v>
      </c>
    </row>
    <row r="22" spans="2:4" x14ac:dyDescent="0.3">
      <c r="B22" s="48">
        <v>20</v>
      </c>
      <c r="C22" s="47">
        <v>28.4494579801569</v>
      </c>
      <c r="D22" s="49">
        <f t="shared" si="0"/>
        <v>7.6091440950806799</v>
      </c>
    </row>
    <row r="23" spans="2:4" x14ac:dyDescent="0.3">
      <c r="B23" s="48">
        <v>21</v>
      </c>
      <c r="C23" s="47">
        <v>29.811551439193401</v>
      </c>
      <c r="D23" s="49">
        <f t="shared" si="0"/>
        <v>7.2446085519389092</v>
      </c>
    </row>
    <row r="24" spans="2:4" x14ac:dyDescent="0.3">
      <c r="B24" s="48">
        <v>22</v>
      </c>
      <c r="C24" s="47">
        <v>30.633490542856901</v>
      </c>
      <c r="D24" s="49">
        <f t="shared" si="0"/>
        <v>7.4151272770718171</v>
      </c>
    </row>
    <row r="25" spans="2:4" x14ac:dyDescent="0.3">
      <c r="B25" s="48">
        <v>23</v>
      </c>
      <c r="C25" s="47">
        <v>31.583371535113599</v>
      </c>
      <c r="D25" s="49">
        <f t="shared" si="0"/>
        <v>7.4589121290035321</v>
      </c>
    </row>
    <row r="26" spans="2:4" x14ac:dyDescent="0.3">
      <c r="B26" s="48">
        <v>24</v>
      </c>
      <c r="C26" s="47">
        <v>35.002299697243501</v>
      </c>
      <c r="D26" s="49">
        <f t="shared" si="0"/>
        <v>5.0569623244037682</v>
      </c>
    </row>
    <row r="27" spans="2:4" x14ac:dyDescent="0.3">
      <c r="B27" s="48">
        <v>25</v>
      </c>
      <c r="C27" s="47">
        <v>35.106307154268499</v>
      </c>
      <c r="D27" s="49">
        <f t="shared" si="0"/>
        <v>5.9386340524558801</v>
      </c>
    </row>
    <row r="28" spans="2:4" x14ac:dyDescent="0.3">
      <c r="B28" s="48">
        <v>26</v>
      </c>
      <c r="C28" s="47">
        <v>35.221980509344903</v>
      </c>
      <c r="D28" s="49">
        <f t="shared" si="0"/>
        <v>6.8087500307791</v>
      </c>
    </row>
    <row r="29" spans="2:4" x14ac:dyDescent="0.3">
      <c r="B29" s="48">
        <v>27</v>
      </c>
      <c r="C29" s="47">
        <v>35.452966914437397</v>
      </c>
      <c r="D29" s="49">
        <f t="shared" si="0"/>
        <v>7.5646417341609968</v>
      </c>
    </row>
    <row r="30" spans="2:4" x14ac:dyDescent="0.3">
      <c r="B30" s="48">
        <v>28</v>
      </c>
      <c r="C30" s="47">
        <v>35.452966914437397</v>
      </c>
      <c r="D30" s="49">
        <f t="shared" si="0"/>
        <v>8.5493388905190493</v>
      </c>
    </row>
    <row r="31" spans="2:4" x14ac:dyDescent="0.3">
      <c r="B31" s="48">
        <v>29</v>
      </c>
      <c r="C31" s="47">
        <v>35.705768682463997</v>
      </c>
      <c r="D31" s="49">
        <f t="shared" si="0"/>
        <v>9.2836212095911641</v>
      </c>
    </row>
    <row r="32" spans="2:4" x14ac:dyDescent="0.3">
      <c r="B32" s="48">
        <v>30</v>
      </c>
      <c r="C32" s="47">
        <v>36.220639121904703</v>
      </c>
      <c r="D32" s="49">
        <f t="shared" si="0"/>
        <v>9.7583092852282451</v>
      </c>
    </row>
    <row r="33" spans="2:4" x14ac:dyDescent="0.3">
      <c r="B33" s="48">
        <v>31</v>
      </c>
      <c r="C33" s="47">
        <v>37.209189834565898</v>
      </c>
      <c r="D33" s="49">
        <f t="shared" si="0"/>
        <v>9.763789532652746</v>
      </c>
    </row>
    <row r="34" spans="2:4" x14ac:dyDescent="0.3">
      <c r="B34" s="48">
        <v>32</v>
      </c>
      <c r="C34" s="47">
        <v>37.620248953845099</v>
      </c>
      <c r="D34" s="49">
        <f t="shared" si="0"/>
        <v>10.34130875163827</v>
      </c>
    </row>
    <row r="35" spans="2:4" x14ac:dyDescent="0.3">
      <c r="B35" s="48">
        <v>33</v>
      </c>
      <c r="C35" s="47">
        <v>38.613333510162803</v>
      </c>
      <c r="D35" s="49">
        <f t="shared" si="0"/>
        <v>10.34229796353565</v>
      </c>
    </row>
    <row r="36" spans="2:4" x14ac:dyDescent="0.3">
      <c r="B36" s="48">
        <v>34</v>
      </c>
      <c r="C36" s="47">
        <v>39.183240430239699</v>
      </c>
      <c r="D36" s="49">
        <f t="shared" si="0"/>
        <v>10.762469207859072</v>
      </c>
    </row>
    <row r="37" spans="2:4" x14ac:dyDescent="0.3">
      <c r="B37" s="48">
        <v>35</v>
      </c>
      <c r="C37" s="47">
        <v>40.334820743354399</v>
      </c>
      <c r="D37" s="49">
        <f t="shared" si="0"/>
        <v>10.606459165128404</v>
      </c>
    </row>
    <row r="38" spans="2:4" x14ac:dyDescent="0.3">
      <c r="B38" s="48">
        <v>36</v>
      </c>
      <c r="C38" s="47">
        <v>42.592702341828598</v>
      </c>
      <c r="D38" s="49">
        <f t="shared" si="0"/>
        <v>9.3545934307027085</v>
      </c>
    </row>
    <row r="39" spans="2:4" x14ac:dyDescent="0.3">
      <c r="B39" s="48">
        <v>37</v>
      </c>
      <c r="C39" s="47">
        <v>42.686288201998501</v>
      </c>
      <c r="D39" s="49">
        <f t="shared" si="0"/>
        <v>10.24658835586337</v>
      </c>
    </row>
    <row r="40" spans="2:4" x14ac:dyDescent="0.3">
      <c r="B40" s="48">
        <v>38</v>
      </c>
      <c r="C40" s="47">
        <v>42.686288201998501</v>
      </c>
      <c r="D40" s="49">
        <f t="shared" si="0"/>
        <v>11.231285512221417</v>
      </c>
    </row>
    <row r="41" spans="2:4" x14ac:dyDescent="0.3">
      <c r="B41" s="48">
        <v>39</v>
      </c>
      <c r="C41" s="47">
        <v>44.1574402998789</v>
      </c>
      <c r="D41" s="49">
        <f t="shared" si="0"/>
        <v>10.758721051742935</v>
      </c>
    </row>
    <row r="42" spans="2:4" x14ac:dyDescent="0.3">
      <c r="B42" s="48">
        <v>40</v>
      </c>
      <c r="C42" s="47">
        <v>45.643570921660199</v>
      </c>
      <c r="D42" s="49">
        <f t="shared" si="0"/>
        <v>10.271319493190711</v>
      </c>
    </row>
    <row r="43" spans="2:4" x14ac:dyDescent="0.3">
      <c r="B43" s="48">
        <v>41</v>
      </c>
      <c r="C43" s="47">
        <v>46.292252450493798</v>
      </c>
      <c r="D43" s="49">
        <f t="shared" si="0"/>
        <v>10.613459911274038</v>
      </c>
    </row>
    <row r="44" spans="2:4" x14ac:dyDescent="0.3">
      <c r="B44" s="48">
        <v>42</v>
      </c>
      <c r="C44" s="47">
        <v>46.646643351402801</v>
      </c>
      <c r="D44" s="49">
        <f t="shared" si="0"/>
        <v>11.247112292591572</v>
      </c>
    </row>
    <row r="45" spans="2:4" x14ac:dyDescent="0.3">
      <c r="B45" s="48">
        <v>43</v>
      </c>
      <c r="C45" s="47">
        <v>50.375358707095799</v>
      </c>
      <c r="D45" s="49">
        <f t="shared" si="0"/>
        <v>8.5383002762480764</v>
      </c>
    </row>
    <row r="46" spans="2:4" x14ac:dyDescent="0.3">
      <c r="B46" s="48">
        <v>44</v>
      </c>
      <c r="C46" s="47">
        <v>50.659351810924299</v>
      </c>
      <c r="D46" s="49">
        <f t="shared" si="0"/>
        <v>9.2416857652049043</v>
      </c>
    </row>
    <row r="47" spans="2:4" x14ac:dyDescent="0.3">
      <c r="B47" s="48">
        <v>45</v>
      </c>
      <c r="C47" s="47">
        <v>51.808399143086497</v>
      </c>
      <c r="D47" s="49">
        <f t="shared" si="0"/>
        <v>9.0881847872565729</v>
      </c>
    </row>
    <row r="48" spans="2:4" x14ac:dyDescent="0.3">
      <c r="B48" s="48">
        <v>46</v>
      </c>
      <c r="C48" s="47">
        <v>52.757207436218302</v>
      </c>
      <c r="D48" s="49">
        <f t="shared" si="0"/>
        <v>9.133032209987979</v>
      </c>
    </row>
    <row r="49" spans="2:4" x14ac:dyDescent="0.3">
      <c r="B49" s="48">
        <v>47</v>
      </c>
      <c r="C49" s="47">
        <v>53.428239007722802</v>
      </c>
      <c r="D49" s="49">
        <f t="shared" si="0"/>
        <v>9.4530336124210024</v>
      </c>
    </row>
    <row r="50" spans="2:4" x14ac:dyDescent="0.3">
      <c r="B50" s="48">
        <v>48</v>
      </c>
      <c r="C50" s="47">
        <v>55.332376590421198</v>
      </c>
      <c r="D50" s="49">
        <f t="shared" si="0"/>
        <v>8.5515718757317831</v>
      </c>
    </row>
    <row r="51" spans="2:4" x14ac:dyDescent="0.3">
      <c r="B51" s="48">
        <v>49</v>
      </c>
      <c r="C51" s="47">
        <v>55.574087821806998</v>
      </c>
      <c r="D51" s="49">
        <f t="shared" si="0"/>
        <v>9.2968400156310196</v>
      </c>
    </row>
    <row r="52" spans="2:4" x14ac:dyDescent="0.3">
      <c r="B52" s="48">
        <v>50</v>
      </c>
      <c r="C52" s="47">
        <v>58.452281747607103</v>
      </c>
      <c r="D52" s="49">
        <f t="shared" si="0"/>
        <v>7.4305188850807582</v>
      </c>
    </row>
    <row r="53" spans="2:4" x14ac:dyDescent="0.3">
      <c r="B53" s="48">
        <v>51</v>
      </c>
      <c r="C53" s="47">
        <v>59.338690223012797</v>
      </c>
      <c r="D53" s="49">
        <f t="shared" si="0"/>
        <v>7.5371769522729712</v>
      </c>
    </row>
    <row r="54" spans="2:4" x14ac:dyDescent="0.3">
      <c r="B54" s="48">
        <v>52</v>
      </c>
      <c r="C54" s="47">
        <v>60.805205521999397</v>
      </c>
      <c r="D54" s="49">
        <f t="shared" si="0"/>
        <v>7.0692055104651432</v>
      </c>
    </row>
    <row r="55" spans="2:4" x14ac:dyDescent="0.3">
      <c r="B55" s="48">
        <v>53</v>
      </c>
      <c r="C55" s="47">
        <v>60.805205521999397</v>
      </c>
      <c r="D55" s="49">
        <f t="shared" si="0"/>
        <v>8.0539026668231894</v>
      </c>
    </row>
    <row r="56" spans="2:4" x14ac:dyDescent="0.3">
      <c r="B56" s="48">
        <v>54</v>
      </c>
      <c r="C56" s="47">
        <v>62.827119211613201</v>
      </c>
      <c r="D56" s="49">
        <f t="shared" si="0"/>
        <v>7.0357768542470875</v>
      </c>
    </row>
    <row r="57" spans="2:4" x14ac:dyDescent="0.3">
      <c r="B57" s="48">
        <v>55</v>
      </c>
      <c r="C57" s="47">
        <v>62.865616570313797</v>
      </c>
      <c r="D57" s="49">
        <f t="shared" si="0"/>
        <v>7.9823401403786791</v>
      </c>
    </row>
    <row r="58" spans="2:4" x14ac:dyDescent="0.3">
      <c r="B58" s="48">
        <v>56</v>
      </c>
      <c r="C58" s="47">
        <v>63.005195288569297</v>
      </c>
      <c r="D58" s="49">
        <f t="shared" si="0"/>
        <v>8.8287764677347234</v>
      </c>
    </row>
    <row r="59" spans="2:4" x14ac:dyDescent="0.3">
      <c r="B59" s="48">
        <v>57</v>
      </c>
      <c r="C59" s="47">
        <v>63.5593856805543</v>
      </c>
      <c r="D59" s="49">
        <f t="shared" si="0"/>
        <v>9.264515846156069</v>
      </c>
    </row>
    <row r="60" spans="2:4" x14ac:dyDescent="0.3">
      <c r="B60" s="48">
        <v>58</v>
      </c>
      <c r="C60" s="47">
        <v>63.908961095749397</v>
      </c>
      <c r="D60" s="49">
        <f t="shared" si="0"/>
        <v>9.9029382458200477</v>
      </c>
    </row>
    <row r="61" spans="2:4" x14ac:dyDescent="0.3">
      <c r="B61" s="48">
        <v>59</v>
      </c>
      <c r="C61" s="47">
        <v>64.352687007021402</v>
      </c>
      <c r="D61" s="49">
        <f t="shared" si="0"/>
        <v>10.448099109619255</v>
      </c>
    </row>
    <row r="62" spans="2:4" x14ac:dyDescent="0.3">
      <c r="B62" s="48">
        <v>60</v>
      </c>
      <c r="C62" s="47">
        <v>65.240142372351798</v>
      </c>
      <c r="D62" s="49">
        <f t="shared" si="0"/>
        <v>10.553720171523919</v>
      </c>
    </row>
    <row r="63" spans="2:4" x14ac:dyDescent="0.3">
      <c r="B63" s="48">
        <v>61</v>
      </c>
      <c r="C63" s="47">
        <v>65.453751026707195</v>
      </c>
      <c r="D63" s="49">
        <f t="shared" si="0"/>
        <v>11.326825546539492</v>
      </c>
    </row>
    <row r="64" spans="2:4" x14ac:dyDescent="0.3">
      <c r="B64" s="48">
        <v>62</v>
      </c>
      <c r="C64" s="47">
        <v>66.866124014216993</v>
      </c>
      <c r="D64" s="49">
        <f t="shared" si="0"/>
        <v>10.912485209547826</v>
      </c>
    </row>
    <row r="65" spans="2:4" x14ac:dyDescent="0.3">
      <c r="B65" s="48">
        <v>63</v>
      </c>
      <c r="C65" s="47">
        <v>67.0613770526531</v>
      </c>
      <c r="D65" s="49">
        <f t="shared" si="0"/>
        <v>11.703772888467347</v>
      </c>
    </row>
    <row r="66" spans="2:4" x14ac:dyDescent="0.3">
      <c r="B66" s="48">
        <v>64</v>
      </c>
      <c r="C66" s="47">
        <v>67.174561891115104</v>
      </c>
      <c r="D66" s="49">
        <f t="shared" si="0"/>
        <v>12.57635388706295</v>
      </c>
    </row>
    <row r="67" spans="2:4" x14ac:dyDescent="0.3">
      <c r="B67" s="48">
        <v>65</v>
      </c>
      <c r="C67" s="47">
        <v>67.174561891115104</v>
      </c>
      <c r="D67" s="49">
        <f t="shared" si="0"/>
        <v>13.561051043420997</v>
      </c>
    </row>
    <row r="68" spans="2:4" x14ac:dyDescent="0.3">
      <c r="B68" s="48">
        <v>66</v>
      </c>
      <c r="C68" s="47">
        <v>67.3045928271913</v>
      </c>
      <c r="D68" s="49">
        <f t="shared" ref="D68:D131" si="1">ABS(($C$486 - C$3)*(B68 - B$3) - ($C$486 - B$3)*(C68 - C$3)) / SQRT(($C$486 - C$3)^2 + ($B$486 - B$3)^2)</f>
        <v>14.416945003686553</v>
      </c>
    </row>
    <row r="69" spans="2:4" x14ac:dyDescent="0.3">
      <c r="B69" s="48">
        <v>67</v>
      </c>
      <c r="C69" s="47">
        <v>67.3045928271913</v>
      </c>
      <c r="D69" s="49">
        <f t="shared" si="1"/>
        <v>15.401642160044601</v>
      </c>
    </row>
    <row r="70" spans="2:4" x14ac:dyDescent="0.3">
      <c r="B70" s="48">
        <v>68</v>
      </c>
      <c r="C70" s="47">
        <v>67.889461770295696</v>
      </c>
      <c r="D70" s="49">
        <f t="shared" si="1"/>
        <v>15.806992651367974</v>
      </c>
    </row>
    <row r="71" spans="2:4" x14ac:dyDescent="0.3">
      <c r="B71" s="48">
        <v>69</v>
      </c>
      <c r="C71" s="47">
        <v>68.365709732126206</v>
      </c>
      <c r="D71" s="49">
        <f t="shared" si="1"/>
        <v>16.319938534780036</v>
      </c>
    </row>
    <row r="72" spans="2:4" x14ac:dyDescent="0.3">
      <c r="B72" s="48">
        <v>70</v>
      </c>
      <c r="C72" s="47">
        <v>70.848936587453395</v>
      </c>
      <c r="D72" s="49">
        <f t="shared" si="1"/>
        <v>14.844855232421589</v>
      </c>
    </row>
    <row r="73" spans="2:4" x14ac:dyDescent="0.3">
      <c r="B73" s="48">
        <v>71</v>
      </c>
      <c r="C73" s="47">
        <v>71.119308843220395</v>
      </c>
      <c r="D73" s="49">
        <f t="shared" si="1"/>
        <v>15.561732962661546</v>
      </c>
    </row>
    <row r="74" spans="2:4" x14ac:dyDescent="0.3">
      <c r="B74" s="48">
        <v>72</v>
      </c>
      <c r="C74" s="47">
        <v>72.1716986664198</v>
      </c>
      <c r="D74" s="49">
        <f t="shared" si="1"/>
        <v>15.503976862481773</v>
      </c>
    </row>
    <row r="75" spans="2:4" x14ac:dyDescent="0.3">
      <c r="B75" s="48">
        <v>73</v>
      </c>
      <c r="C75" s="47">
        <v>72.1716986664198</v>
      </c>
      <c r="D75" s="49">
        <f t="shared" si="1"/>
        <v>16.48867401883982</v>
      </c>
    </row>
    <row r="76" spans="2:4" x14ac:dyDescent="0.3">
      <c r="B76" s="48">
        <v>74</v>
      </c>
      <c r="C76" s="47">
        <v>72.588709944481906</v>
      </c>
      <c r="D76" s="49">
        <f t="shared" si="1"/>
        <v>17.060297278771106</v>
      </c>
    </row>
    <row r="77" spans="2:4" x14ac:dyDescent="0.3">
      <c r="B77" s="48">
        <v>75</v>
      </c>
      <c r="C77" s="47">
        <v>72.953977704582002</v>
      </c>
      <c r="D77" s="49">
        <f t="shared" si="1"/>
        <v>17.683175499188646</v>
      </c>
    </row>
    <row r="78" spans="2:4" x14ac:dyDescent="0.3">
      <c r="B78" s="48">
        <v>76</v>
      </c>
      <c r="C78" s="47">
        <v>73.289677907062895</v>
      </c>
      <c r="D78" s="49">
        <f t="shared" si="1"/>
        <v>18.335342103101119</v>
      </c>
    </row>
    <row r="79" spans="2:4" x14ac:dyDescent="0.3">
      <c r="B79" s="48">
        <v>77</v>
      </c>
      <c r="C79" s="47">
        <v>73.3789916210239</v>
      </c>
      <c r="D79" s="49">
        <f t="shared" si="1"/>
        <v>19.231568837264206</v>
      </c>
    </row>
    <row r="80" spans="2:4" x14ac:dyDescent="0.3">
      <c r="B80" s="48">
        <v>78</v>
      </c>
      <c r="C80" s="47">
        <v>74.126954543830195</v>
      </c>
      <c r="D80" s="49">
        <f t="shared" si="1"/>
        <v>19.475365267046865</v>
      </c>
    </row>
    <row r="81" spans="2:4" x14ac:dyDescent="0.3">
      <c r="B81" s="48">
        <v>79</v>
      </c>
      <c r="C81" s="47">
        <v>74.602131266419093</v>
      </c>
      <c r="D81" s="49">
        <f t="shared" si="1"/>
        <v>19.989372275159443</v>
      </c>
    </row>
    <row r="82" spans="2:4" x14ac:dyDescent="0.3">
      <c r="B82" s="48">
        <v>80</v>
      </c>
      <c r="C82" s="47">
        <v>75.0011266474216</v>
      </c>
      <c r="D82" s="49">
        <f t="shared" si="1"/>
        <v>20.578841327728803</v>
      </c>
    </row>
    <row r="83" spans="2:4" x14ac:dyDescent="0.3">
      <c r="B83" s="48">
        <v>81</v>
      </c>
      <c r="C83" s="47">
        <v>75.781738247910397</v>
      </c>
      <c r="D83" s="49">
        <f t="shared" si="1"/>
        <v>20.790297345601839</v>
      </c>
    </row>
    <row r="84" spans="2:4" x14ac:dyDescent="0.3">
      <c r="B84" s="48">
        <v>82</v>
      </c>
      <c r="C84" s="47">
        <v>75.784078293941903</v>
      </c>
      <c r="D84" s="49">
        <f t="shared" si="1"/>
        <v>21.772676550424983</v>
      </c>
    </row>
    <row r="85" spans="2:4" x14ac:dyDescent="0.3">
      <c r="B85" s="48">
        <v>83</v>
      </c>
      <c r="C85" s="47">
        <v>76.915012248914906</v>
      </c>
      <c r="D85" s="49">
        <f t="shared" si="1"/>
        <v>21.637117924846013</v>
      </c>
    </row>
    <row r="86" spans="2:4" x14ac:dyDescent="0.3">
      <c r="B86" s="48">
        <v>84</v>
      </c>
      <c r="C86" s="47">
        <v>77.503845093833107</v>
      </c>
      <c r="D86" s="49">
        <f t="shared" si="1"/>
        <v>22.038541941147201</v>
      </c>
    </row>
    <row r="87" spans="2:4" x14ac:dyDescent="0.3">
      <c r="B87" s="48">
        <v>85</v>
      </c>
      <c r="C87" s="47">
        <v>78.272131320308603</v>
      </c>
      <c r="D87" s="49">
        <f t="shared" si="1"/>
        <v>22.26220695800043</v>
      </c>
    </row>
    <row r="88" spans="2:4" x14ac:dyDescent="0.3">
      <c r="B88" s="48">
        <v>86</v>
      </c>
      <c r="C88" s="47">
        <v>78.272131320308603</v>
      </c>
      <c r="D88" s="49">
        <f t="shared" si="1"/>
        <v>23.246904114358479</v>
      </c>
    </row>
    <row r="89" spans="2:4" x14ac:dyDescent="0.3">
      <c r="B89" s="48">
        <v>87</v>
      </c>
      <c r="C89" s="47">
        <v>79.705526136516298</v>
      </c>
      <c r="D89" s="49">
        <f t="shared" si="1"/>
        <v>22.811740434816929</v>
      </c>
    </row>
    <row r="90" spans="2:4" x14ac:dyDescent="0.3">
      <c r="B90" s="48">
        <v>88</v>
      </c>
      <c r="C90" s="47">
        <v>80.335628700925895</v>
      </c>
      <c r="D90" s="49">
        <f t="shared" si="1"/>
        <v>23.172284396473135</v>
      </c>
    </row>
    <row r="91" spans="2:4" x14ac:dyDescent="0.3">
      <c r="B91" s="48">
        <v>89</v>
      </c>
      <c r="C91" s="47">
        <v>81.045703538084993</v>
      </c>
      <c r="D91" s="49">
        <f t="shared" si="1"/>
        <v>23.45361117612828</v>
      </c>
    </row>
    <row r="92" spans="2:4" x14ac:dyDescent="0.3">
      <c r="B92" s="48">
        <v>90</v>
      </c>
      <c r="C92" s="47">
        <v>81.940691214865495</v>
      </c>
      <c r="D92" s="49">
        <f t="shared" si="1"/>
        <v>23.551771045965765</v>
      </c>
    </row>
    <row r="93" spans="2:4" x14ac:dyDescent="0.3">
      <c r="B93" s="48">
        <v>91</v>
      </c>
      <c r="C93" s="47">
        <v>82.305572825479501</v>
      </c>
      <c r="D93" s="49">
        <f t="shared" si="1"/>
        <v>24.175031769881915</v>
      </c>
    </row>
    <row r="94" spans="2:4" x14ac:dyDescent="0.3">
      <c r="B94" s="48">
        <v>92</v>
      </c>
      <c r="C94" s="47">
        <v>82.386544101845502</v>
      </c>
      <c r="D94" s="49">
        <f t="shared" si="1"/>
        <v>25.079522173121489</v>
      </c>
    </row>
    <row r="95" spans="2:4" x14ac:dyDescent="0.3">
      <c r="B95" s="48">
        <v>93</v>
      </c>
      <c r="C95" s="47">
        <v>82.725481396428407</v>
      </c>
      <c r="D95" s="49">
        <f t="shared" si="1"/>
        <v>25.728482249253968</v>
      </c>
    </row>
    <row r="96" spans="2:4" x14ac:dyDescent="0.3">
      <c r="B96" s="48">
        <v>94</v>
      </c>
      <c r="C96" s="47">
        <v>83.675085520286899</v>
      </c>
      <c r="D96" s="49">
        <f t="shared" si="1"/>
        <v>25.772541355418277</v>
      </c>
    </row>
    <row r="97" spans="2:4" x14ac:dyDescent="0.3">
      <c r="B97" s="48">
        <v>95</v>
      </c>
      <c r="C97" s="47">
        <v>83.940606481326199</v>
      </c>
      <c r="D97" s="49">
        <f t="shared" si="1"/>
        <v>26.494224574913112</v>
      </c>
    </row>
    <row r="98" spans="2:4" x14ac:dyDescent="0.3">
      <c r="B98" s="48">
        <v>96</v>
      </c>
      <c r="C98" s="47">
        <v>84.798003770996402</v>
      </c>
      <c r="D98" s="49">
        <f t="shared" si="1"/>
        <v>26.629619906927999</v>
      </c>
    </row>
    <row r="99" spans="2:4" x14ac:dyDescent="0.3">
      <c r="B99" s="48">
        <v>97</v>
      </c>
      <c r="C99" s="47">
        <v>84.847365699617399</v>
      </c>
      <c r="D99" s="49">
        <f t="shared" si="1"/>
        <v>27.565421205396156</v>
      </c>
    </row>
    <row r="100" spans="2:4" x14ac:dyDescent="0.3">
      <c r="B100" s="48">
        <v>98</v>
      </c>
      <c r="C100" s="47">
        <v>85.131004309078193</v>
      </c>
      <c r="D100" s="49">
        <f t="shared" si="1"/>
        <v>28.269157841617886</v>
      </c>
    </row>
    <row r="101" spans="2:4" x14ac:dyDescent="0.3">
      <c r="B101" s="48">
        <v>99</v>
      </c>
      <c r="C101" s="47">
        <v>85.254128795296594</v>
      </c>
      <c r="D101" s="49">
        <f t="shared" si="1"/>
        <v>29.131893041685146</v>
      </c>
    </row>
    <row r="102" spans="2:4" x14ac:dyDescent="0.3">
      <c r="B102" s="48">
        <v>100</v>
      </c>
      <c r="C102" s="47">
        <v>85.473414951460896</v>
      </c>
      <c r="D102" s="49">
        <f t="shared" si="1"/>
        <v>29.899374521334931</v>
      </c>
    </row>
    <row r="103" spans="2:4" x14ac:dyDescent="0.3">
      <c r="B103" s="48">
        <v>101</v>
      </c>
      <c r="C103" s="47">
        <v>85.873296630212494</v>
      </c>
      <c r="D103" s="49">
        <f t="shared" si="1"/>
        <v>30.487965644495958</v>
      </c>
    </row>
    <row r="104" spans="2:4" x14ac:dyDescent="0.3">
      <c r="B104" s="48">
        <v>102</v>
      </c>
      <c r="C104" s="47">
        <v>85.911297261993695</v>
      </c>
      <c r="D104" s="49">
        <f t="shared" si="1"/>
        <v>31.435020967497671</v>
      </c>
    </row>
    <row r="105" spans="2:4" x14ac:dyDescent="0.3">
      <c r="B105" s="48">
        <v>103</v>
      </c>
      <c r="C105" s="47">
        <v>86.141242546366897</v>
      </c>
      <c r="D105" s="49">
        <f t="shared" si="1"/>
        <v>32.191943961434028</v>
      </c>
    </row>
    <row r="106" spans="2:4" x14ac:dyDescent="0.3">
      <c r="B106" s="48">
        <v>104</v>
      </c>
      <c r="C106" s="47">
        <v>87.314839486366495</v>
      </c>
      <c r="D106" s="49">
        <f t="shared" si="1"/>
        <v>32.014125170758234</v>
      </c>
    </row>
    <row r="107" spans="2:4" x14ac:dyDescent="0.3">
      <c r="B107" s="48">
        <v>105</v>
      </c>
      <c r="C107" s="47">
        <v>87.937817988847598</v>
      </c>
      <c r="D107" s="49">
        <f t="shared" si="1"/>
        <v>32.381725929613964</v>
      </c>
    </row>
    <row r="108" spans="2:4" x14ac:dyDescent="0.3">
      <c r="B108" s="48">
        <v>106</v>
      </c>
      <c r="C108" s="47">
        <v>87.983044902947896</v>
      </c>
      <c r="D108" s="49">
        <f t="shared" si="1"/>
        <v>33.321623200180944</v>
      </c>
    </row>
    <row r="109" spans="2:4" x14ac:dyDescent="0.3">
      <c r="B109" s="48">
        <v>107</v>
      </c>
      <c r="C109" s="47">
        <v>88.901487178838593</v>
      </c>
      <c r="D109" s="49">
        <f t="shared" si="1"/>
        <v>33.396549927047793</v>
      </c>
    </row>
    <row r="110" spans="2:4" x14ac:dyDescent="0.3">
      <c r="B110" s="48">
        <v>108</v>
      </c>
      <c r="C110" s="47">
        <v>89.228217760851706</v>
      </c>
      <c r="D110" s="49">
        <f t="shared" si="1"/>
        <v>34.057601461107275</v>
      </c>
    </row>
    <row r="111" spans="2:4" x14ac:dyDescent="0.3">
      <c r="B111" s="48">
        <v>109</v>
      </c>
      <c r="C111" s="47">
        <v>90.243905705332693</v>
      </c>
      <c r="D111" s="49">
        <f t="shared" si="1"/>
        <v>34.036200703926504</v>
      </c>
    </row>
    <row r="112" spans="2:4" x14ac:dyDescent="0.3">
      <c r="B112" s="48">
        <v>110</v>
      </c>
      <c r="C112" s="47">
        <v>90.243905705332693</v>
      </c>
      <c r="D112" s="49">
        <f t="shared" si="1"/>
        <v>35.020897860284542</v>
      </c>
    </row>
    <row r="113" spans="2:4" x14ac:dyDescent="0.3">
      <c r="B113" s="48">
        <v>111</v>
      </c>
      <c r="C113" s="47">
        <v>90.358510877625704</v>
      </c>
      <c r="D113" s="49">
        <f t="shared" si="1"/>
        <v>35.892071935708834</v>
      </c>
    </row>
    <row r="114" spans="2:4" x14ac:dyDescent="0.3">
      <c r="B114" s="48">
        <v>112</v>
      </c>
      <c r="C114" s="47">
        <v>91.991318604851699</v>
      </c>
      <c r="D114" s="49">
        <f t="shared" si="1"/>
        <v>35.259378183275906</v>
      </c>
    </row>
    <row r="115" spans="2:4" x14ac:dyDescent="0.3">
      <c r="B115" s="48">
        <v>113</v>
      </c>
      <c r="C115" s="47">
        <v>92.474618778374406</v>
      </c>
      <c r="D115" s="49">
        <f t="shared" si="1"/>
        <v>35.765338441321546</v>
      </c>
    </row>
    <row r="116" spans="2:4" x14ac:dyDescent="0.3">
      <c r="B116" s="48">
        <v>114</v>
      </c>
      <c r="C116" s="47">
        <v>92.999798222813794</v>
      </c>
      <c r="D116" s="49">
        <f t="shared" si="1"/>
        <v>36.229814848624677</v>
      </c>
    </row>
    <row r="117" spans="2:4" x14ac:dyDescent="0.3">
      <c r="B117" s="48">
        <v>115</v>
      </c>
      <c r="C117" s="47">
        <v>93.218666119998701</v>
      </c>
      <c r="D117" s="49">
        <f t="shared" si="1"/>
        <v>36.997710638091533</v>
      </c>
    </row>
    <row r="118" spans="2:4" x14ac:dyDescent="0.3">
      <c r="B118" s="48">
        <v>116</v>
      </c>
      <c r="C118" s="47">
        <v>93.218666119998701</v>
      </c>
      <c r="D118" s="49">
        <f t="shared" si="1"/>
        <v>37.982407794449593</v>
      </c>
    </row>
    <row r="119" spans="2:4" x14ac:dyDescent="0.3">
      <c r="B119" s="48">
        <v>117</v>
      </c>
      <c r="C119" s="47">
        <v>93.323703447104194</v>
      </c>
      <c r="D119" s="49">
        <f t="shared" si="1"/>
        <v>38.863059376358549</v>
      </c>
    </row>
    <row r="120" spans="2:4" x14ac:dyDescent="0.3">
      <c r="B120" s="48">
        <v>118</v>
      </c>
      <c r="C120" s="47">
        <v>93.4391013745973</v>
      </c>
      <c r="D120" s="49">
        <f t="shared" si="1"/>
        <v>39.733448181703501</v>
      </c>
    </row>
    <row r="121" spans="2:4" x14ac:dyDescent="0.3">
      <c r="B121" s="48">
        <v>119</v>
      </c>
      <c r="C121" s="47">
        <v>93.699724300145803</v>
      </c>
      <c r="D121" s="49">
        <f t="shared" si="1"/>
        <v>40.459983189894352</v>
      </c>
    </row>
    <row r="122" spans="2:4" x14ac:dyDescent="0.3">
      <c r="B122" s="48">
        <v>120</v>
      </c>
      <c r="C122" s="47">
        <v>93.883324499793403</v>
      </c>
      <c r="D122" s="49">
        <f t="shared" si="1"/>
        <v>41.262813682584202</v>
      </c>
    </row>
    <row r="123" spans="2:4" x14ac:dyDescent="0.3">
      <c r="B123" s="48">
        <v>121</v>
      </c>
      <c r="C123" s="47">
        <v>94.222669169610498</v>
      </c>
      <c r="D123" s="49">
        <f t="shared" si="1"/>
        <v>41.911370229881513</v>
      </c>
    </row>
    <row r="124" spans="2:4" x14ac:dyDescent="0.3">
      <c r="B124" s="48">
        <v>122</v>
      </c>
      <c r="C124" s="47">
        <v>98.060835865031706</v>
      </c>
      <c r="D124" s="49">
        <f t="shared" si="1"/>
        <v>39.094140303162163</v>
      </c>
    </row>
    <row r="125" spans="2:4" x14ac:dyDescent="0.3">
      <c r="B125" s="48">
        <v>123</v>
      </c>
      <c r="C125" s="47">
        <v>98.449172288238103</v>
      </c>
      <c r="D125" s="49">
        <f t="shared" si="1"/>
        <v>39.694167672641179</v>
      </c>
    </row>
    <row r="126" spans="2:4" x14ac:dyDescent="0.3">
      <c r="B126" s="48">
        <v>124</v>
      </c>
      <c r="C126" s="47">
        <v>98.749656892901399</v>
      </c>
      <c r="D126" s="49">
        <f t="shared" si="1"/>
        <v>40.38121737197762</v>
      </c>
    </row>
    <row r="127" spans="2:4" x14ac:dyDescent="0.3">
      <c r="B127" s="48">
        <v>125</v>
      </c>
      <c r="C127" s="47">
        <v>98.976899729722206</v>
      </c>
      <c r="D127" s="49">
        <f t="shared" si="1"/>
        <v>41.140817297208365</v>
      </c>
    </row>
    <row r="128" spans="2:4" x14ac:dyDescent="0.3">
      <c r="B128" s="48">
        <v>126</v>
      </c>
      <c r="C128" s="47">
        <v>98.976899729722206</v>
      </c>
      <c r="D128" s="49">
        <f t="shared" si="1"/>
        <v>42.125514453566396</v>
      </c>
    </row>
    <row r="129" spans="2:4" x14ac:dyDescent="0.3">
      <c r="B129" s="48">
        <v>127</v>
      </c>
      <c r="C129" s="47">
        <v>100.50609349725001</v>
      </c>
      <c r="D129" s="49">
        <f t="shared" si="1"/>
        <v>41.595456347477715</v>
      </c>
    </row>
    <row r="130" spans="2:4" x14ac:dyDescent="0.3">
      <c r="B130" s="48">
        <v>128</v>
      </c>
      <c r="C130" s="47">
        <v>100.631726922881</v>
      </c>
      <c r="D130" s="49">
        <f t="shared" si="1"/>
        <v>42.455706297304559</v>
      </c>
    </row>
    <row r="131" spans="2:4" x14ac:dyDescent="0.3">
      <c r="B131" s="48">
        <v>129</v>
      </c>
      <c r="C131" s="47">
        <v>101.418284906094</v>
      </c>
      <c r="D131" s="49">
        <f t="shared" si="1"/>
        <v>42.661272077645059</v>
      </c>
    </row>
    <row r="132" spans="2:4" x14ac:dyDescent="0.3">
      <c r="B132" s="48">
        <v>130</v>
      </c>
      <c r="C132" s="47">
        <v>101.65445854118001</v>
      </c>
      <c r="D132" s="49">
        <f t="shared" ref="D132:D195" si="2">ABS(($C$486 - C$3)*(B132 - B$3) - ($C$486 - B$3)*(C132 - C$3)) / SQRT(($C$486 - C$3)^2 + ($B$486 - B$3)^2)</f>
        <v>43.412025528375764</v>
      </c>
    </row>
    <row r="133" spans="2:4" x14ac:dyDescent="0.3">
      <c r="B133" s="48">
        <v>131</v>
      </c>
      <c r="C133" s="47">
        <v>101.65445854118001</v>
      </c>
      <c r="D133" s="49">
        <f t="shared" si="2"/>
        <v>44.396722684733803</v>
      </c>
    </row>
    <row r="134" spans="2:4" x14ac:dyDescent="0.3">
      <c r="B134" s="48">
        <v>132</v>
      </c>
      <c r="C134" s="47">
        <v>101.743071917672</v>
      </c>
      <c r="D134" s="49">
        <f t="shared" si="2"/>
        <v>45.293643143844768</v>
      </c>
    </row>
    <row r="135" spans="2:4" x14ac:dyDescent="0.3">
      <c r="B135" s="48">
        <v>133</v>
      </c>
      <c r="C135" s="47">
        <v>101.774412312585</v>
      </c>
      <c r="D135" s="49">
        <f t="shared" si="2"/>
        <v>46.247295818378653</v>
      </c>
    </row>
    <row r="136" spans="2:4" x14ac:dyDescent="0.3">
      <c r="B136" s="48">
        <v>134</v>
      </c>
      <c r="C136" s="47">
        <v>102.023064731617</v>
      </c>
      <c r="D136" s="49">
        <f t="shared" si="2"/>
        <v>46.985688308678753</v>
      </c>
    </row>
    <row r="137" spans="2:4" x14ac:dyDescent="0.3">
      <c r="B137" s="48">
        <v>135</v>
      </c>
      <c r="C137" s="47">
        <v>102.06818474230801</v>
      </c>
      <c r="D137" s="49">
        <f t="shared" si="2"/>
        <v>47.925691473283017</v>
      </c>
    </row>
    <row r="138" spans="2:4" x14ac:dyDescent="0.3">
      <c r="B138" s="48">
        <v>136</v>
      </c>
      <c r="C138" s="47">
        <v>102.246816037211</v>
      </c>
      <c r="D138" s="49">
        <f t="shared" si="2"/>
        <v>48.733443954781805</v>
      </c>
    </row>
    <row r="139" spans="2:4" x14ac:dyDescent="0.3">
      <c r="B139" s="48">
        <v>137</v>
      </c>
      <c r="C139" s="47">
        <v>102.724310521085</v>
      </c>
      <c r="D139" s="49">
        <f t="shared" si="2"/>
        <v>49.24515508569538</v>
      </c>
    </row>
    <row r="140" spans="2:4" x14ac:dyDescent="0.3">
      <c r="B140" s="48">
        <v>138</v>
      </c>
      <c r="C140" s="47">
        <v>102.83922747665299</v>
      </c>
      <c r="D140" s="49">
        <f t="shared" si="2"/>
        <v>50.116020321673339</v>
      </c>
    </row>
    <row r="141" spans="2:4" x14ac:dyDescent="0.3">
      <c r="B141" s="48">
        <v>139</v>
      </c>
      <c r="C141" s="47">
        <v>102.83922747665299</v>
      </c>
      <c r="D141" s="49">
        <f t="shared" si="2"/>
        <v>51.100717478031378</v>
      </c>
    </row>
    <row r="142" spans="2:4" x14ac:dyDescent="0.3">
      <c r="B142" s="48">
        <v>140</v>
      </c>
      <c r="C142" s="47">
        <v>104.133629790048</v>
      </c>
      <c r="D142" s="49">
        <f t="shared" si="2"/>
        <v>50.803233947040603</v>
      </c>
    </row>
    <row r="143" spans="2:4" x14ac:dyDescent="0.3">
      <c r="B143" s="48">
        <v>141</v>
      </c>
      <c r="C143" s="47">
        <v>104.58992188974899</v>
      </c>
      <c r="D143" s="49">
        <f t="shared" si="2"/>
        <v>51.335947271191216</v>
      </c>
    </row>
    <row r="144" spans="2:4" x14ac:dyDescent="0.3">
      <c r="B144" s="48">
        <v>142</v>
      </c>
      <c r="C144" s="47">
        <v>104.58992188974899</v>
      </c>
      <c r="D144" s="49">
        <f t="shared" si="2"/>
        <v>52.320644427549254</v>
      </c>
    </row>
    <row r="145" spans="2:4" x14ac:dyDescent="0.3">
      <c r="B145" s="48">
        <v>143</v>
      </c>
      <c r="C145" s="47">
        <v>104.841718474548</v>
      </c>
      <c r="D145" s="49">
        <f t="shared" si="2"/>
        <v>53.055922439002607</v>
      </c>
    </row>
    <row r="146" spans="2:4" x14ac:dyDescent="0.3">
      <c r="B146" s="48">
        <v>144</v>
      </c>
      <c r="C146" s="47">
        <v>106.368998321603</v>
      </c>
      <c r="D146" s="49">
        <f t="shared" si="2"/>
        <v>52.527760182327889</v>
      </c>
    </row>
    <row r="147" spans="2:4" x14ac:dyDescent="0.3">
      <c r="B147" s="48">
        <v>145</v>
      </c>
      <c r="C147" s="47">
        <v>106.999082967452</v>
      </c>
      <c r="D147" s="49">
        <f t="shared" si="2"/>
        <v>52.888321893359326</v>
      </c>
    </row>
    <row r="148" spans="2:4" x14ac:dyDescent="0.3">
      <c r="B148" s="48">
        <v>146</v>
      </c>
      <c r="C148" s="47">
        <v>107.66063070798999</v>
      </c>
      <c r="D148" s="49">
        <f t="shared" si="2"/>
        <v>53.21771758131046</v>
      </c>
    </row>
    <row r="149" spans="2:4" x14ac:dyDescent="0.3">
      <c r="B149" s="48">
        <v>147</v>
      </c>
      <c r="C149" s="47">
        <v>109.161958147975</v>
      </c>
      <c r="D149" s="49">
        <f t="shared" si="2"/>
        <v>52.715262691496129</v>
      </c>
    </row>
    <row r="150" spans="2:4" x14ac:dyDescent="0.3">
      <c r="B150" s="48">
        <v>148</v>
      </c>
      <c r="C150" s="47">
        <v>109.776016401258</v>
      </c>
      <c r="D150" s="49">
        <f t="shared" si="2"/>
        <v>53.091699475388104</v>
      </c>
    </row>
    <row r="151" spans="2:4" x14ac:dyDescent="0.3">
      <c r="B151" s="48">
        <v>149</v>
      </c>
      <c r="C151" s="47">
        <v>110.52864401191999</v>
      </c>
      <c r="D151" s="49">
        <f t="shared" si="2"/>
        <v>53.330875260863209</v>
      </c>
    </row>
    <row r="152" spans="2:4" x14ac:dyDescent="0.3">
      <c r="B152" s="48">
        <v>150</v>
      </c>
      <c r="C152" s="47">
        <v>110.52864401191999</v>
      </c>
      <c r="D152" s="49">
        <f t="shared" si="2"/>
        <v>54.315572417221269</v>
      </c>
    </row>
    <row r="153" spans="2:4" x14ac:dyDescent="0.3">
      <c r="B153" s="48">
        <v>151</v>
      </c>
      <c r="C153" s="47">
        <v>110.909841123153</v>
      </c>
      <c r="D153" s="49">
        <f t="shared" si="2"/>
        <v>54.922671689955202</v>
      </c>
    </row>
    <row r="154" spans="2:4" x14ac:dyDescent="0.3">
      <c r="B154" s="48">
        <v>152</v>
      </c>
      <c r="C154" s="47">
        <v>111.130324938333</v>
      </c>
      <c r="D154" s="49">
        <f t="shared" si="2"/>
        <v>55.688966818774112</v>
      </c>
    </row>
    <row r="155" spans="2:4" x14ac:dyDescent="0.3">
      <c r="B155" s="48">
        <v>153</v>
      </c>
      <c r="C155" s="47">
        <v>111.209720528319</v>
      </c>
      <c r="D155" s="49">
        <f t="shared" si="2"/>
        <v>56.595018030909714</v>
      </c>
    </row>
    <row r="156" spans="2:4" x14ac:dyDescent="0.3">
      <c r="B156" s="48">
        <v>154</v>
      </c>
      <c r="C156" s="47">
        <v>111.325566062824</v>
      </c>
      <c r="D156" s="49">
        <f t="shared" si="2"/>
        <v>57.464963455506457</v>
      </c>
    </row>
    <row r="157" spans="2:4" x14ac:dyDescent="0.3">
      <c r="B157" s="48">
        <v>155</v>
      </c>
      <c r="C157" s="47">
        <v>111.325566062824</v>
      </c>
      <c r="D157" s="49">
        <f t="shared" si="2"/>
        <v>58.449660611864488</v>
      </c>
    </row>
    <row r="158" spans="2:4" x14ac:dyDescent="0.3">
      <c r="B158" s="48">
        <v>156</v>
      </c>
      <c r="C158" s="47">
        <v>111.486715450847</v>
      </c>
      <c r="D158" s="49">
        <f t="shared" si="2"/>
        <v>59.274729937707285</v>
      </c>
    </row>
    <row r="159" spans="2:4" x14ac:dyDescent="0.3">
      <c r="B159" s="48">
        <v>157</v>
      </c>
      <c r="C159" s="47">
        <v>112.001068708357</v>
      </c>
      <c r="D159" s="49">
        <f t="shared" si="2"/>
        <v>59.749930312091493</v>
      </c>
    </row>
    <row r="160" spans="2:4" x14ac:dyDescent="0.3">
      <c r="B160" s="48">
        <v>158</v>
      </c>
      <c r="C160" s="47">
        <v>112.24253484901</v>
      </c>
      <c r="D160" s="49">
        <f t="shared" si="2"/>
        <v>60.495441228599638</v>
      </c>
    </row>
    <row r="161" spans="2:4" x14ac:dyDescent="0.3">
      <c r="B161" s="48">
        <v>159</v>
      </c>
      <c r="C161" s="47">
        <v>112.487353827139</v>
      </c>
      <c r="D161" s="49">
        <f t="shared" si="2"/>
        <v>61.237630964810904</v>
      </c>
    </row>
    <row r="162" spans="2:4" x14ac:dyDescent="0.3">
      <c r="B162" s="48">
        <v>160</v>
      </c>
      <c r="C162" s="47">
        <v>112.676146471218</v>
      </c>
      <c r="D162" s="49">
        <f t="shared" si="2"/>
        <v>62.035318039645894</v>
      </c>
    </row>
    <row r="163" spans="2:4" x14ac:dyDescent="0.3">
      <c r="B163" s="48">
        <v>161</v>
      </c>
      <c r="C163" s="47">
        <v>114.25380059946301</v>
      </c>
      <c r="D163" s="49">
        <f t="shared" si="2"/>
        <v>61.457257131050945</v>
      </c>
    </row>
    <row r="164" spans="2:4" x14ac:dyDescent="0.3">
      <c r="B164" s="48">
        <v>162</v>
      </c>
      <c r="C164" s="47">
        <v>114.25380059946301</v>
      </c>
      <c r="D164" s="49">
        <f t="shared" si="2"/>
        <v>62.441954287409004</v>
      </c>
    </row>
    <row r="165" spans="2:4" x14ac:dyDescent="0.3">
      <c r="B165" s="48">
        <v>163</v>
      </c>
      <c r="C165" s="47">
        <v>116.553653127877</v>
      </c>
      <c r="D165" s="49">
        <f t="shared" si="2"/>
        <v>61.148513908653648</v>
      </c>
    </row>
    <row r="166" spans="2:4" x14ac:dyDescent="0.3">
      <c r="B166" s="48">
        <v>164</v>
      </c>
      <c r="C166" s="47">
        <v>118.383015583336</v>
      </c>
      <c r="D166" s="49">
        <f t="shared" si="2"/>
        <v>60.321121279419074</v>
      </c>
    </row>
    <row r="167" spans="2:4" x14ac:dyDescent="0.3">
      <c r="B167" s="48">
        <v>165</v>
      </c>
      <c r="C167" s="47">
        <v>119.665049609756</v>
      </c>
      <c r="D167" s="49">
        <f t="shared" si="2"/>
        <v>60.035889255189993</v>
      </c>
    </row>
    <row r="168" spans="2:4" x14ac:dyDescent="0.3">
      <c r="B168" s="48">
        <v>166</v>
      </c>
      <c r="C168" s="47">
        <v>119.96186238860101</v>
      </c>
      <c r="D168" s="49">
        <f t="shared" si="2"/>
        <v>60.726576111307445</v>
      </c>
    </row>
    <row r="169" spans="2:4" x14ac:dyDescent="0.3">
      <c r="B169" s="48">
        <v>167</v>
      </c>
      <c r="C169" s="47">
        <v>124.038397645099</v>
      </c>
      <c r="D169" s="49">
        <f t="shared" si="2"/>
        <v>57.673228277256683</v>
      </c>
    </row>
    <row r="170" spans="2:4" x14ac:dyDescent="0.3">
      <c r="B170" s="48">
        <v>168</v>
      </c>
      <c r="C170" s="47">
        <v>124.038397645099</v>
      </c>
      <c r="D170" s="49">
        <f t="shared" si="2"/>
        <v>58.657925433614722</v>
      </c>
    </row>
    <row r="171" spans="2:4" x14ac:dyDescent="0.3">
      <c r="B171" s="48">
        <v>169</v>
      </c>
      <c r="C171" s="47">
        <v>124.508582877585</v>
      </c>
      <c r="D171" s="49">
        <f t="shared" si="2"/>
        <v>59.176876802645673</v>
      </c>
    </row>
    <row r="172" spans="2:4" x14ac:dyDescent="0.3">
      <c r="B172" s="48">
        <v>170</v>
      </c>
      <c r="C172" s="47">
        <v>124.982631969693</v>
      </c>
      <c r="D172" s="49">
        <f t="shared" si="2"/>
        <v>59.692000794257197</v>
      </c>
    </row>
    <row r="173" spans="2:4" x14ac:dyDescent="0.3">
      <c r="B173" s="48">
        <v>171</v>
      </c>
      <c r="C173" s="47">
        <v>125.88909393246701</v>
      </c>
      <c r="D173" s="49">
        <f t="shared" si="2"/>
        <v>59.778794717240508</v>
      </c>
    </row>
    <row r="174" spans="2:4" x14ac:dyDescent="0.3">
      <c r="B174" s="48">
        <v>172</v>
      </c>
      <c r="C174" s="47">
        <v>126.307817558769</v>
      </c>
      <c r="D174" s="49">
        <f t="shared" si="2"/>
        <v>60.34872179676443</v>
      </c>
    </row>
    <row r="175" spans="2:4" x14ac:dyDescent="0.3">
      <c r="B175" s="48">
        <v>173</v>
      </c>
      <c r="C175" s="47">
        <v>126.578715912129</v>
      </c>
      <c r="D175" s="49">
        <f t="shared" si="2"/>
        <v>61.065078396775853</v>
      </c>
    </row>
    <row r="176" spans="2:4" x14ac:dyDescent="0.3">
      <c r="B176" s="48">
        <v>174</v>
      </c>
      <c r="C176" s="47">
        <v>127.644551884145</v>
      </c>
      <c r="D176" s="49">
        <f t="shared" si="2"/>
        <v>60.994003105063861</v>
      </c>
    </row>
    <row r="177" spans="2:4" x14ac:dyDescent="0.3">
      <c r="B177" s="48">
        <v>175</v>
      </c>
      <c r="C177" s="47">
        <v>129.15346098088</v>
      </c>
      <c r="D177" s="49">
        <f t="shared" si="2"/>
        <v>60.484038143796248</v>
      </c>
    </row>
    <row r="178" spans="2:4" x14ac:dyDescent="0.3">
      <c r="B178" s="48">
        <v>176</v>
      </c>
      <c r="C178" s="47">
        <v>130.09814970707799</v>
      </c>
      <c r="D178" s="49">
        <f t="shared" si="2"/>
        <v>60.532966236894275</v>
      </c>
    </row>
    <row r="179" spans="2:4" x14ac:dyDescent="0.3">
      <c r="B179" s="48">
        <v>177</v>
      </c>
      <c r="C179" s="47">
        <v>130.21502405348301</v>
      </c>
      <c r="D179" s="49">
        <f t="shared" si="2"/>
        <v>61.401892563537125</v>
      </c>
    </row>
    <row r="180" spans="2:4" x14ac:dyDescent="0.3">
      <c r="B180" s="48">
        <v>178</v>
      </c>
      <c r="C180" s="47">
        <v>132.01970194811901</v>
      </c>
      <c r="D180" s="49">
        <f t="shared" si="2"/>
        <v>60.598951425802085</v>
      </c>
    </row>
    <row r="181" spans="2:4" x14ac:dyDescent="0.3">
      <c r="B181" s="48">
        <v>179</v>
      </c>
      <c r="C181" s="47">
        <v>132.87987445604099</v>
      </c>
      <c r="D181" s="49">
        <f t="shared" si="2"/>
        <v>60.731597742917359</v>
      </c>
    </row>
    <row r="182" spans="2:4" x14ac:dyDescent="0.3">
      <c r="B182" s="48">
        <v>180</v>
      </c>
      <c r="C182" s="47">
        <v>132.98108464454199</v>
      </c>
      <c r="D182" s="49">
        <f t="shared" si="2"/>
        <v>61.616040327944681</v>
      </c>
    </row>
    <row r="183" spans="2:4" x14ac:dyDescent="0.3">
      <c r="B183" s="48">
        <v>181</v>
      </c>
      <c r="C183" s="47">
        <v>133.09620110694499</v>
      </c>
      <c r="D183" s="49">
        <f t="shared" si="2"/>
        <v>62.486707940812579</v>
      </c>
    </row>
    <row r="184" spans="2:4" x14ac:dyDescent="0.3">
      <c r="B184" s="48">
        <v>182</v>
      </c>
      <c r="C184" s="47">
        <v>133.11631751482599</v>
      </c>
      <c r="D184" s="49">
        <f t="shared" si="2"/>
        <v>63.451478626538623</v>
      </c>
    </row>
    <row r="185" spans="2:4" x14ac:dyDescent="0.3">
      <c r="B185" s="48">
        <v>183</v>
      </c>
      <c r="C185" s="47">
        <v>133.544128914406</v>
      </c>
      <c r="D185" s="49">
        <f t="shared" si="2"/>
        <v>64.01240373869318</v>
      </c>
    </row>
    <row r="186" spans="2:4" x14ac:dyDescent="0.3">
      <c r="B186" s="48">
        <v>184</v>
      </c>
      <c r="C186" s="47">
        <v>133.544128914406</v>
      </c>
      <c r="D186" s="49">
        <f t="shared" si="2"/>
        <v>64.997100895051219</v>
      </c>
    </row>
    <row r="187" spans="2:4" x14ac:dyDescent="0.3">
      <c r="B187" s="48">
        <v>185</v>
      </c>
      <c r="C187" s="47">
        <v>134.35944643661</v>
      </c>
      <c r="D187" s="49">
        <f t="shared" si="2"/>
        <v>65.174178681288396</v>
      </c>
    </row>
    <row r="188" spans="2:4" x14ac:dyDescent="0.3">
      <c r="B188" s="48">
        <v>186</v>
      </c>
      <c r="C188" s="47">
        <v>134.43479124343099</v>
      </c>
      <c r="D188" s="49">
        <f t="shared" si="2"/>
        <v>66.084242429471757</v>
      </c>
    </row>
    <row r="189" spans="2:4" x14ac:dyDescent="0.3">
      <c r="B189" s="48">
        <v>187</v>
      </c>
      <c r="C189" s="47">
        <v>134.97340092505701</v>
      </c>
      <c r="D189" s="49">
        <f t="shared" si="2"/>
        <v>66.535415406636503</v>
      </c>
    </row>
    <row r="190" spans="2:4" x14ac:dyDescent="0.3">
      <c r="B190" s="48">
        <v>188</v>
      </c>
      <c r="C190" s="47">
        <v>136.229189424021</v>
      </c>
      <c r="D190" s="49">
        <f t="shared" si="2"/>
        <v>66.27618110203845</v>
      </c>
    </row>
    <row r="191" spans="2:4" x14ac:dyDescent="0.3">
      <c r="B191" s="48">
        <v>189</v>
      </c>
      <c r="C191" s="47">
        <v>136.493973532035</v>
      </c>
      <c r="D191" s="49">
        <f t="shared" si="2"/>
        <v>66.998594217260973</v>
      </c>
    </row>
    <row r="192" spans="2:4" x14ac:dyDescent="0.3">
      <c r="B192" s="48">
        <v>190</v>
      </c>
      <c r="C192" s="47">
        <v>137.101646820121</v>
      </c>
      <c r="D192" s="49">
        <f t="shared" si="2"/>
        <v>67.381355680103411</v>
      </c>
    </row>
    <row r="193" spans="2:4" x14ac:dyDescent="0.3">
      <c r="B193" s="48">
        <v>191</v>
      </c>
      <c r="C193" s="47">
        <v>137.28343808501199</v>
      </c>
      <c r="D193" s="49">
        <f t="shared" si="2"/>
        <v>68.185978027756434</v>
      </c>
    </row>
    <row r="194" spans="2:4" x14ac:dyDescent="0.3">
      <c r="B194" s="48">
        <v>192</v>
      </c>
      <c r="C194" s="47">
        <v>138.14735183070201</v>
      </c>
      <c r="D194" s="49">
        <f t="shared" si="2"/>
        <v>68.314918431522145</v>
      </c>
    </row>
    <row r="195" spans="2:4" x14ac:dyDescent="0.3">
      <c r="B195" s="48">
        <v>193</v>
      </c>
      <c r="C195" s="47">
        <v>138.316288414361</v>
      </c>
      <c r="D195" s="49">
        <f t="shared" si="2"/>
        <v>69.13227408770463</v>
      </c>
    </row>
    <row r="196" spans="2:4" x14ac:dyDescent="0.3">
      <c r="B196" s="48">
        <v>194</v>
      </c>
      <c r="C196" s="47">
        <v>138.32998594101801</v>
      </c>
      <c r="D196" s="49">
        <f t="shared" ref="D196:D259" si="3">ABS(($C$486 - C$3)*(B196 - B$3) - ($C$486 - B$3)*(C196 - C$3)) / SQRT(($C$486 - C$3)^2 + ($B$486 - B$3)^2)</f>
        <v>70.103403048176162</v>
      </c>
    </row>
    <row r="197" spans="2:4" x14ac:dyDescent="0.3">
      <c r="B197" s="48">
        <v>195</v>
      </c>
      <c r="C197" s="47">
        <v>139.05010017746599</v>
      </c>
      <c r="D197" s="49">
        <f t="shared" si="3"/>
        <v>70.374785219615191</v>
      </c>
    </row>
    <row r="198" spans="2:4" x14ac:dyDescent="0.3">
      <c r="B198" s="48">
        <v>196</v>
      </c>
      <c r="C198" s="47">
        <v>139.05010017746599</v>
      </c>
      <c r="D198" s="49">
        <f t="shared" si="3"/>
        <v>71.359482375973229</v>
      </c>
    </row>
    <row r="199" spans="2:4" x14ac:dyDescent="0.3">
      <c r="B199" s="48">
        <v>197</v>
      </c>
      <c r="C199" s="47">
        <v>142.263864256153</v>
      </c>
      <c r="D199" s="49">
        <f t="shared" si="3"/>
        <v>69.160759514655211</v>
      </c>
    </row>
    <row r="200" spans="2:4" x14ac:dyDescent="0.3">
      <c r="B200" s="48">
        <v>198</v>
      </c>
      <c r="C200" s="47">
        <v>142.54630845423699</v>
      </c>
      <c r="D200" s="49">
        <f t="shared" si="3"/>
        <v>69.865679284732849</v>
      </c>
    </row>
    <row r="201" spans="2:4" x14ac:dyDescent="0.3">
      <c r="B201" s="48">
        <v>199</v>
      </c>
      <c r="C201" s="47">
        <v>145.799739727576</v>
      </c>
      <c r="D201" s="49">
        <f t="shared" si="3"/>
        <v>67.627663762719024</v>
      </c>
    </row>
    <row r="202" spans="2:4" x14ac:dyDescent="0.3">
      <c r="B202" s="48">
        <v>200</v>
      </c>
      <c r="C202" s="47">
        <v>145.86862803516701</v>
      </c>
      <c r="D202" s="49">
        <f t="shared" si="3"/>
        <v>68.544123048468137</v>
      </c>
    </row>
    <row r="203" spans="2:4" x14ac:dyDescent="0.3">
      <c r="B203" s="48">
        <v>201</v>
      </c>
      <c r="C203" s="47">
        <v>146.04466481255699</v>
      </c>
      <c r="D203" s="49">
        <f t="shared" si="3"/>
        <v>69.354445550287309</v>
      </c>
    </row>
    <row r="204" spans="2:4" x14ac:dyDescent="0.3">
      <c r="B204" s="48">
        <v>202</v>
      </c>
      <c r="C204" s="47">
        <v>146.28551596743</v>
      </c>
      <c r="D204" s="49">
        <f t="shared" si="3"/>
        <v>70.100565645937053</v>
      </c>
    </row>
    <row r="205" spans="2:4" x14ac:dyDescent="0.3">
      <c r="B205" s="48">
        <v>203</v>
      </c>
      <c r="C205" s="47">
        <v>147.02577656063301</v>
      </c>
      <c r="D205" s="49">
        <f t="shared" si="3"/>
        <v>70.351991680644517</v>
      </c>
    </row>
    <row r="206" spans="2:4" x14ac:dyDescent="0.3">
      <c r="B206" s="48">
        <v>204</v>
      </c>
      <c r="C206" s="47">
        <v>147.08262395429199</v>
      </c>
      <c r="D206" s="49">
        <f t="shared" si="3"/>
        <v>71.280378191138141</v>
      </c>
    </row>
    <row r="207" spans="2:4" x14ac:dyDescent="0.3">
      <c r="B207" s="48">
        <v>205</v>
      </c>
      <c r="C207" s="47">
        <v>147.67786109253001</v>
      </c>
      <c r="D207" s="49">
        <f t="shared" si="3"/>
        <v>71.675458382860356</v>
      </c>
    </row>
    <row r="208" spans="2:4" x14ac:dyDescent="0.3">
      <c r="B208" s="48">
        <v>206</v>
      </c>
      <c r="C208" s="47">
        <v>148.22833194203301</v>
      </c>
      <c r="D208" s="49">
        <f t="shared" si="3"/>
        <v>72.114882184190137</v>
      </c>
    </row>
    <row r="209" spans="2:4" x14ac:dyDescent="0.3">
      <c r="B209" s="48">
        <v>207</v>
      </c>
      <c r="C209" s="47">
        <v>148.29116102916601</v>
      </c>
      <c r="D209" s="49">
        <f t="shared" si="3"/>
        <v>73.037343479802217</v>
      </c>
    </row>
    <row r="210" spans="2:4" x14ac:dyDescent="0.3">
      <c r="B210" s="48">
        <v>208</v>
      </c>
      <c r="C210" s="47">
        <v>148.65580848720899</v>
      </c>
      <c r="D210" s="49">
        <f t="shared" si="3"/>
        <v>73.660836145442687</v>
      </c>
    </row>
    <row r="211" spans="2:4" x14ac:dyDescent="0.3">
      <c r="B211" s="48">
        <v>209</v>
      </c>
      <c r="C211" s="47">
        <v>149.27190016191599</v>
      </c>
      <c r="D211" s="49">
        <f t="shared" si="3"/>
        <v>74.035258707286246</v>
      </c>
    </row>
    <row r="212" spans="2:4" x14ac:dyDescent="0.3">
      <c r="B212" s="48">
        <v>210</v>
      </c>
      <c r="C212" s="47">
        <v>149.27190016191599</v>
      </c>
      <c r="D212" s="49">
        <f t="shared" si="3"/>
        <v>75.019955863644284</v>
      </c>
    </row>
    <row r="213" spans="2:4" x14ac:dyDescent="0.3">
      <c r="B213" s="48">
        <v>211</v>
      </c>
      <c r="C213" s="47">
        <v>149.69256148896599</v>
      </c>
      <c r="D213" s="49">
        <f t="shared" si="3"/>
        <v>75.5879635380102</v>
      </c>
    </row>
    <row r="214" spans="2:4" x14ac:dyDescent="0.3">
      <c r="B214" s="48">
        <v>212</v>
      </c>
      <c r="C214" s="47">
        <v>150.61835352568201</v>
      </c>
      <c r="D214" s="49">
        <f t="shared" si="3"/>
        <v>75.655609899808695</v>
      </c>
    </row>
    <row r="215" spans="2:4" x14ac:dyDescent="0.3">
      <c r="B215" s="48">
        <v>213</v>
      </c>
      <c r="C215" s="47">
        <v>150.61835352568201</v>
      </c>
      <c r="D215" s="49">
        <f t="shared" si="3"/>
        <v>76.640307056166733</v>
      </c>
    </row>
    <row r="216" spans="2:4" x14ac:dyDescent="0.3">
      <c r="B216" s="48">
        <v>214</v>
      </c>
      <c r="C216" s="47">
        <v>150.930754948443</v>
      </c>
      <c r="D216" s="49">
        <f t="shared" si="3"/>
        <v>77.315552454891716</v>
      </c>
    </row>
    <row r="217" spans="2:4" x14ac:dyDescent="0.3">
      <c r="B217" s="48">
        <v>215</v>
      </c>
      <c r="C217" s="47">
        <v>151.67473449718301</v>
      </c>
      <c r="D217" s="49">
        <f t="shared" si="3"/>
        <v>77.56329464809383</v>
      </c>
    </row>
    <row r="218" spans="2:4" x14ac:dyDescent="0.3">
      <c r="B218" s="48">
        <v>216</v>
      </c>
      <c r="C218" s="47">
        <v>151.701547893303</v>
      </c>
      <c r="D218" s="49">
        <f t="shared" si="3"/>
        <v>78.521431577919884</v>
      </c>
    </row>
    <row r="219" spans="2:4" x14ac:dyDescent="0.3">
      <c r="B219" s="48">
        <v>217</v>
      </c>
      <c r="C219" s="47">
        <v>153.195531272279</v>
      </c>
      <c r="D219" s="49">
        <f t="shared" si="3"/>
        <v>78.026251407174811</v>
      </c>
    </row>
    <row r="220" spans="2:4" x14ac:dyDescent="0.3">
      <c r="B220" s="48">
        <v>218</v>
      </c>
      <c r="C220" s="47">
        <v>156.17286344724701</v>
      </c>
      <c r="D220" s="49">
        <f t="shared" si="3"/>
        <v>76.061728081568759</v>
      </c>
    </row>
    <row r="221" spans="2:4" x14ac:dyDescent="0.3">
      <c r="B221" s="48">
        <v>219</v>
      </c>
      <c r="C221" s="47">
        <v>157.02803575796301</v>
      </c>
      <c r="D221" s="49">
        <f t="shared" si="3"/>
        <v>76.19932738449387</v>
      </c>
    </row>
    <row r="222" spans="2:4" x14ac:dyDescent="0.3">
      <c r="B222" s="48">
        <v>220</v>
      </c>
      <c r="C222" s="47">
        <v>157.359540783466</v>
      </c>
      <c r="D222" s="49">
        <f t="shared" si="3"/>
        <v>76.855649554914052</v>
      </c>
    </row>
    <row r="223" spans="2:4" x14ac:dyDescent="0.3">
      <c r="B223" s="48">
        <v>221</v>
      </c>
      <c r="C223" s="47">
        <v>158.170322617116</v>
      </c>
      <c r="D223" s="49">
        <f t="shared" si="3"/>
        <v>77.037220204156526</v>
      </c>
    </row>
    <row r="224" spans="2:4" x14ac:dyDescent="0.3">
      <c r="B224" s="48">
        <v>222</v>
      </c>
      <c r="C224" s="47">
        <v>160.171464571228</v>
      </c>
      <c r="D224" s="49">
        <f t="shared" si="3"/>
        <v>76.039670002290862</v>
      </c>
    </row>
    <row r="225" spans="2:4" x14ac:dyDescent="0.3">
      <c r="B225" s="48">
        <v>223</v>
      </c>
      <c r="C225" s="47">
        <v>161.23419915459999</v>
      </c>
      <c r="D225" s="49">
        <f t="shared" si="3"/>
        <v>75.971666816200241</v>
      </c>
    </row>
    <row r="226" spans="2:4" x14ac:dyDescent="0.3">
      <c r="B226" s="48">
        <v>224</v>
      </c>
      <c r="C226" s="47">
        <v>161.53376820098001</v>
      </c>
      <c r="D226" s="49">
        <f t="shared" si="3"/>
        <v>76.659623429203961</v>
      </c>
    </row>
    <row r="227" spans="2:4" x14ac:dyDescent="0.3">
      <c r="B227" s="48">
        <v>225</v>
      </c>
      <c r="C227" s="47">
        <v>165.01555136998999</v>
      </c>
      <c r="D227" s="49">
        <f t="shared" si="3"/>
        <v>74.195412088842986</v>
      </c>
    </row>
    <row r="228" spans="2:4" x14ac:dyDescent="0.3">
      <c r="B228" s="48">
        <v>226</v>
      </c>
      <c r="C228" s="47">
        <v>166.564685840138</v>
      </c>
      <c r="D228" s="49">
        <f t="shared" si="3"/>
        <v>73.645601558390368</v>
      </c>
    </row>
    <row r="229" spans="2:4" x14ac:dyDescent="0.3">
      <c r="B229" s="48">
        <v>227</v>
      </c>
      <c r="C229" s="47">
        <v>168.347119899897</v>
      </c>
      <c r="D229" s="49">
        <f t="shared" si="3"/>
        <v>72.864694231315866</v>
      </c>
    </row>
    <row r="230" spans="2:4" x14ac:dyDescent="0.3">
      <c r="B230" s="48">
        <v>228</v>
      </c>
      <c r="C230" s="47">
        <v>168.53146329588299</v>
      </c>
      <c r="D230" s="49">
        <f t="shared" si="3"/>
        <v>73.666788544857909</v>
      </c>
    </row>
    <row r="231" spans="2:4" x14ac:dyDescent="0.3">
      <c r="B231" s="48">
        <v>229</v>
      </c>
      <c r="C231" s="47">
        <v>169.26769096276101</v>
      </c>
      <c r="D231" s="49">
        <f t="shared" si="3"/>
        <v>73.922209427375719</v>
      </c>
    </row>
    <row r="232" spans="2:4" x14ac:dyDescent="0.3">
      <c r="B232" s="48">
        <v>230</v>
      </c>
      <c r="C232" s="47">
        <v>169.36238844363399</v>
      </c>
      <c r="D232" s="49">
        <f t="shared" si="3"/>
        <v>74.813103227652448</v>
      </c>
    </row>
    <row r="233" spans="2:4" x14ac:dyDescent="0.3">
      <c r="B233" s="48">
        <v>231</v>
      </c>
      <c r="C233" s="47">
        <v>169.73531971412501</v>
      </c>
      <c r="D233" s="49">
        <f t="shared" si="3"/>
        <v>75.42839029583017</v>
      </c>
    </row>
    <row r="234" spans="2:4" x14ac:dyDescent="0.3">
      <c r="B234" s="48">
        <v>232</v>
      </c>
      <c r="C234" s="47">
        <v>169.88195294413501</v>
      </c>
      <c r="D234" s="49">
        <f t="shared" si="3"/>
        <v>76.267838719474426</v>
      </c>
    </row>
    <row r="235" spans="2:4" x14ac:dyDescent="0.3">
      <c r="B235" s="48">
        <v>233</v>
      </c>
      <c r="C235" s="47">
        <v>172.465621752159</v>
      </c>
      <c r="D235" s="49">
        <f t="shared" si="3"/>
        <v>74.69326182797856</v>
      </c>
    </row>
    <row r="236" spans="2:4" x14ac:dyDescent="0.3">
      <c r="B236" s="48">
        <v>234</v>
      </c>
      <c r="C236" s="47">
        <v>172.771531139069</v>
      </c>
      <c r="D236" s="49">
        <f t="shared" si="3"/>
        <v>75.37493796535685</v>
      </c>
    </row>
    <row r="237" spans="2:4" x14ac:dyDescent="0.3">
      <c r="B237" s="48">
        <v>235</v>
      </c>
      <c r="C237" s="47">
        <v>173.00075955233601</v>
      </c>
      <c r="D237" s="49">
        <f t="shared" si="3"/>
        <v>76.132571061769198</v>
      </c>
    </row>
    <row r="238" spans="2:4" x14ac:dyDescent="0.3">
      <c r="B238" s="48">
        <v>236</v>
      </c>
      <c r="C238" s="47">
        <v>173.72539944614701</v>
      </c>
      <c r="D238" s="49">
        <f t="shared" si="3"/>
        <v>76.399470306680328</v>
      </c>
    </row>
    <row r="239" spans="2:4" x14ac:dyDescent="0.3">
      <c r="B239" s="48">
        <v>237</v>
      </c>
      <c r="C239" s="47">
        <v>175.11729641929699</v>
      </c>
      <c r="D239" s="49">
        <f t="shared" si="3"/>
        <v>76.005412651428642</v>
      </c>
    </row>
    <row r="240" spans="2:4" x14ac:dyDescent="0.3">
      <c r="B240" s="48">
        <v>238</v>
      </c>
      <c r="C240" s="47">
        <v>176.51616834225001</v>
      </c>
      <c r="D240" s="49">
        <f t="shared" si="3"/>
        <v>75.604445903200059</v>
      </c>
    </row>
    <row r="241" spans="2:4" x14ac:dyDescent="0.3">
      <c r="B241" s="48">
        <v>239</v>
      </c>
      <c r="C241" s="47">
        <v>177.369192013663</v>
      </c>
      <c r="D241" s="49">
        <f t="shared" si="3"/>
        <v>75.744173558176087</v>
      </c>
    </row>
    <row r="242" spans="2:4" x14ac:dyDescent="0.3">
      <c r="B242" s="48">
        <v>240</v>
      </c>
      <c r="C242" s="47">
        <v>177.451800014252</v>
      </c>
      <c r="D242" s="49">
        <f t="shared" si="3"/>
        <v>76.647042690990276</v>
      </c>
    </row>
    <row r="243" spans="2:4" x14ac:dyDescent="0.3">
      <c r="B243" s="48">
        <v>241</v>
      </c>
      <c r="C243" s="47">
        <v>180.60614835235501</v>
      </c>
      <c r="D243" s="49">
        <f t="shared" si="3"/>
        <v>74.507174572369323</v>
      </c>
    </row>
    <row r="244" spans="2:4" x14ac:dyDescent="0.3">
      <c r="B244" s="48">
        <v>242</v>
      </c>
      <c r="C244" s="47">
        <v>180.60914763789901</v>
      </c>
      <c r="D244" s="49">
        <f t="shared" si="3"/>
        <v>75.488900762158011</v>
      </c>
    </row>
    <row r="245" spans="2:4" x14ac:dyDescent="0.3">
      <c r="B245" s="48">
        <v>243</v>
      </c>
      <c r="C245" s="47">
        <v>181.31954823282101</v>
      </c>
      <c r="D245" s="49">
        <f t="shared" si="3"/>
        <v>75.769904859824734</v>
      </c>
    </row>
    <row r="246" spans="2:4" x14ac:dyDescent="0.3">
      <c r="B246" s="48">
        <v>244</v>
      </c>
      <c r="C246" s="47">
        <v>181.60253405627299</v>
      </c>
      <c r="D246" s="49">
        <f t="shared" si="3"/>
        <v>76.4742881185106</v>
      </c>
    </row>
    <row r="247" spans="2:4" x14ac:dyDescent="0.3">
      <c r="B247" s="48">
        <v>245</v>
      </c>
      <c r="C247" s="47">
        <v>181.872267720537</v>
      </c>
      <c r="D247" s="49">
        <f t="shared" si="3"/>
        <v>77.191798410732062</v>
      </c>
    </row>
    <row r="248" spans="2:4" x14ac:dyDescent="0.3">
      <c r="B248" s="48">
        <v>246</v>
      </c>
      <c r="C248" s="47">
        <v>182.38587577486501</v>
      </c>
      <c r="D248" s="49">
        <f t="shared" si="3"/>
        <v>77.66773695215926</v>
      </c>
    </row>
    <row r="249" spans="2:4" x14ac:dyDescent="0.3">
      <c r="B249" s="48">
        <v>247</v>
      </c>
      <c r="C249" s="47">
        <v>182.409324912763</v>
      </c>
      <c r="D249" s="49">
        <f t="shared" si="3"/>
        <v>78.629206375194627</v>
      </c>
    </row>
    <row r="250" spans="2:4" x14ac:dyDescent="0.3">
      <c r="B250" s="48">
        <v>248</v>
      </c>
      <c r="C250" s="47">
        <v>183.59225893720901</v>
      </c>
      <c r="D250" s="49">
        <f t="shared" si="3"/>
        <v>78.442138659953869</v>
      </c>
    </row>
    <row r="251" spans="2:4" x14ac:dyDescent="0.3">
      <c r="B251" s="48">
        <v>249</v>
      </c>
      <c r="C251" s="47">
        <v>184.18229730070701</v>
      </c>
      <c r="D251" s="49">
        <f t="shared" si="3"/>
        <v>78.842368540069387</v>
      </c>
    </row>
    <row r="252" spans="2:4" x14ac:dyDescent="0.3">
      <c r="B252" s="48">
        <v>250</v>
      </c>
      <c r="C252" s="47">
        <v>185.551953484873</v>
      </c>
      <c r="D252" s="49">
        <f t="shared" si="3"/>
        <v>78.470341678344184</v>
      </c>
    </row>
    <row r="253" spans="2:4" x14ac:dyDescent="0.3">
      <c r="B253" s="48">
        <v>251</v>
      </c>
      <c r="C253" s="47">
        <v>186.665097442367</v>
      </c>
      <c r="D253" s="49">
        <f t="shared" si="3"/>
        <v>78.352405078745477</v>
      </c>
    </row>
    <row r="254" spans="2:4" x14ac:dyDescent="0.3">
      <c r="B254" s="48">
        <v>252</v>
      </c>
      <c r="C254" s="47">
        <v>187.72830140576301</v>
      </c>
      <c r="D254" s="49">
        <f t="shared" si="3"/>
        <v>78.283936944473282</v>
      </c>
    </row>
    <row r="255" spans="2:4" x14ac:dyDescent="0.3">
      <c r="B255" s="48">
        <v>253</v>
      </c>
      <c r="C255" s="47">
        <v>187.80304090496401</v>
      </c>
      <c r="D255" s="49">
        <f t="shared" si="3"/>
        <v>79.194600285018481</v>
      </c>
    </row>
    <row r="256" spans="2:4" x14ac:dyDescent="0.3">
      <c r="B256" s="48">
        <v>254</v>
      </c>
      <c r="C256" s="47">
        <v>189.62865585503701</v>
      </c>
      <c r="D256" s="49">
        <f t="shared" si="3"/>
        <v>78.370919777573178</v>
      </c>
    </row>
    <row r="257" spans="2:4" x14ac:dyDescent="0.3">
      <c r="B257" s="48">
        <v>255</v>
      </c>
      <c r="C257" s="47">
        <v>189.62865585503701</v>
      </c>
      <c r="D257" s="49">
        <f t="shared" si="3"/>
        <v>79.355616933931216</v>
      </c>
    </row>
    <row r="258" spans="2:4" x14ac:dyDescent="0.3">
      <c r="B258" s="48">
        <v>256</v>
      </c>
      <c r="C258" s="47">
        <v>190.268353465003</v>
      </c>
      <c r="D258" s="49">
        <f t="shared" si="3"/>
        <v>79.706656445557257</v>
      </c>
    </row>
    <row r="259" spans="2:4" x14ac:dyDescent="0.3">
      <c r="B259" s="48">
        <v>257</v>
      </c>
      <c r="C259" s="47">
        <v>190.26907622888999</v>
      </c>
      <c r="D259" s="49">
        <f t="shared" si="3"/>
        <v>80.69063766229759</v>
      </c>
    </row>
    <row r="260" spans="2:4" x14ac:dyDescent="0.3">
      <c r="B260" s="48">
        <v>258</v>
      </c>
      <c r="C260" s="47">
        <v>190.35486113506201</v>
      </c>
      <c r="D260" s="49">
        <f t="shared" ref="D260:D323" si="4">ABS(($C$486 - C$3)*(B260 - B$3) - ($C$486 - B$3)*(C260 - C$3)) / SQRT(($C$486 - C$3)^2 + ($B$486 - B$3)^2)</f>
        <v>81.590359885575268</v>
      </c>
    </row>
    <row r="261" spans="2:4" x14ac:dyDescent="0.3">
      <c r="B261" s="48">
        <v>259</v>
      </c>
      <c r="C261" s="47">
        <v>190.35486113506201</v>
      </c>
      <c r="D261" s="49">
        <f t="shared" si="4"/>
        <v>82.575057041933349</v>
      </c>
    </row>
    <row r="262" spans="2:4" x14ac:dyDescent="0.3">
      <c r="B262" s="48">
        <v>260</v>
      </c>
      <c r="C262" s="47">
        <v>190.93618069815699</v>
      </c>
      <c r="D262" s="49">
        <f t="shared" si="4"/>
        <v>82.983923400350761</v>
      </c>
    </row>
    <row r="263" spans="2:4" x14ac:dyDescent="0.3">
      <c r="B263" s="48">
        <v>261</v>
      </c>
      <c r="C263" s="47">
        <v>193.624218748846</v>
      </c>
      <c r="D263" s="49">
        <f t="shared" si="4"/>
        <v>81.305962710855226</v>
      </c>
    </row>
    <row r="264" spans="2:4" x14ac:dyDescent="0.3">
      <c r="B264" s="48">
        <v>262</v>
      </c>
      <c r="C264" s="47">
        <v>193.964520387861</v>
      </c>
      <c r="D264" s="49">
        <f t="shared" si="4"/>
        <v>81.953571324568657</v>
      </c>
    </row>
    <row r="265" spans="2:4" x14ac:dyDescent="0.3">
      <c r="B265" s="48">
        <v>263</v>
      </c>
      <c r="C265" s="47">
        <v>193.99867126319899</v>
      </c>
      <c r="D265" s="49">
        <f t="shared" si="4"/>
        <v>82.904440054971872</v>
      </c>
    </row>
    <row r="266" spans="2:4" x14ac:dyDescent="0.3">
      <c r="B266" s="48">
        <v>264</v>
      </c>
      <c r="C266" s="47">
        <v>194.24940518189999</v>
      </c>
      <c r="D266" s="49">
        <f t="shared" si="4"/>
        <v>83.640770698928904</v>
      </c>
    </row>
    <row r="267" spans="2:4" x14ac:dyDescent="0.3">
      <c r="B267" s="48">
        <v>265</v>
      </c>
      <c r="C267" s="47">
        <v>194.36369286142801</v>
      </c>
      <c r="D267" s="49">
        <f t="shared" si="4"/>
        <v>84.512259269381062</v>
      </c>
    </row>
    <row r="268" spans="2:4" x14ac:dyDescent="0.3">
      <c r="B268" s="48">
        <v>266</v>
      </c>
      <c r="C268" s="47">
        <v>197.25143968809101</v>
      </c>
      <c r="D268" s="49">
        <f t="shared" si="4"/>
        <v>82.63647543556786</v>
      </c>
    </row>
    <row r="269" spans="2:4" x14ac:dyDescent="0.3">
      <c r="B269" s="48">
        <v>267</v>
      </c>
      <c r="C269" s="47">
        <v>197.388643041682</v>
      </c>
      <c r="D269" s="49">
        <f t="shared" si="4"/>
        <v>83.48526469961655</v>
      </c>
    </row>
    <row r="270" spans="2:4" x14ac:dyDescent="0.3">
      <c r="B270" s="48">
        <v>268</v>
      </c>
      <c r="C270" s="47">
        <v>197.507073741813</v>
      </c>
      <c r="D270" s="49">
        <f t="shared" si="4"/>
        <v>84.352649367480268</v>
      </c>
    </row>
    <row r="271" spans="2:4" x14ac:dyDescent="0.3">
      <c r="B271" s="48">
        <v>269</v>
      </c>
      <c r="C271" s="47">
        <v>197.68847752326801</v>
      </c>
      <c r="D271" s="49">
        <f t="shared" si="4"/>
        <v>85.15765553998682</v>
      </c>
    </row>
    <row r="272" spans="2:4" x14ac:dyDescent="0.3">
      <c r="B272" s="48">
        <v>270</v>
      </c>
      <c r="C272" s="47">
        <v>198.04560219729601</v>
      </c>
      <c r="D272" s="49">
        <f t="shared" si="4"/>
        <v>85.78859996021643</v>
      </c>
    </row>
    <row r="273" spans="2:4" x14ac:dyDescent="0.3">
      <c r="B273" s="48">
        <v>271</v>
      </c>
      <c r="C273" s="47">
        <v>202.53034085692701</v>
      </c>
      <c r="D273" s="49">
        <f t="shared" si="4"/>
        <v>82.330902941533495</v>
      </c>
    </row>
    <row r="274" spans="2:4" x14ac:dyDescent="0.3">
      <c r="B274" s="48">
        <v>272</v>
      </c>
      <c r="C274" s="47">
        <v>202.79178625315399</v>
      </c>
      <c r="D274" s="49">
        <f t="shared" si="4"/>
        <v>83.056623244737438</v>
      </c>
    </row>
    <row r="275" spans="2:4" x14ac:dyDescent="0.3">
      <c r="B275" s="48">
        <v>273</v>
      </c>
      <c r="C275" s="47">
        <v>202.79178625315399</v>
      </c>
      <c r="D275" s="49">
        <f t="shared" si="4"/>
        <v>84.041320401095476</v>
      </c>
    </row>
    <row r="276" spans="2:4" x14ac:dyDescent="0.3">
      <c r="B276" s="48">
        <v>274</v>
      </c>
      <c r="C276" s="47">
        <v>203.17902758735801</v>
      </c>
      <c r="D276" s="49">
        <f t="shared" si="4"/>
        <v>84.642432519848541</v>
      </c>
    </row>
    <row r="277" spans="2:4" x14ac:dyDescent="0.3">
      <c r="B277" s="48">
        <v>275</v>
      </c>
      <c r="C277" s="47">
        <v>203.831179759272</v>
      </c>
      <c r="D277" s="49">
        <f t="shared" si="4"/>
        <v>84.981135064340094</v>
      </c>
    </row>
    <row r="278" spans="2:4" x14ac:dyDescent="0.3">
      <c r="B278" s="48">
        <v>276</v>
      </c>
      <c r="C278" s="47">
        <v>203.87592269493601</v>
      </c>
      <c r="D278" s="49">
        <f t="shared" si="4"/>
        <v>85.921511743664055</v>
      </c>
    </row>
    <row r="279" spans="2:4" x14ac:dyDescent="0.3">
      <c r="B279" s="48">
        <v>277</v>
      </c>
      <c r="C279" s="47">
        <v>204.47399834952401</v>
      </c>
      <c r="D279" s="49">
        <f t="shared" si="4"/>
        <v>86.313780220043185</v>
      </c>
    </row>
    <row r="280" spans="2:4" x14ac:dyDescent="0.3">
      <c r="B280" s="48">
        <v>278</v>
      </c>
      <c r="C280" s="47">
        <v>204.725058134443</v>
      </c>
      <c r="D280" s="49">
        <f t="shared" si="4"/>
        <v>87.049788074580761</v>
      </c>
    </row>
    <row r="281" spans="2:4" x14ac:dyDescent="0.3">
      <c r="B281" s="48">
        <v>279</v>
      </c>
      <c r="C281" s="47">
        <v>205.827780164839</v>
      </c>
      <c r="D281" s="49">
        <f t="shared" si="4"/>
        <v>86.942174999215368</v>
      </c>
    </row>
    <row r="282" spans="2:4" x14ac:dyDescent="0.3">
      <c r="B282" s="48">
        <v>280</v>
      </c>
      <c r="C282" s="47">
        <v>207.005680483053</v>
      </c>
      <c r="D282" s="49">
        <f t="shared" si="4"/>
        <v>86.760093462421366</v>
      </c>
    </row>
    <row r="283" spans="2:4" x14ac:dyDescent="0.3">
      <c r="B283" s="48">
        <v>281</v>
      </c>
      <c r="C283" s="47">
        <v>207.378172827866</v>
      </c>
      <c r="D283" s="49">
        <f t="shared" si="4"/>
        <v>87.375815311981782</v>
      </c>
    </row>
    <row r="284" spans="2:4" x14ac:dyDescent="0.3">
      <c r="B284" s="48">
        <v>282</v>
      </c>
      <c r="C284" s="47">
        <v>209.232540581178</v>
      </c>
      <c r="D284" s="49">
        <f t="shared" si="4"/>
        <v>86.523653482586838</v>
      </c>
    </row>
    <row r="285" spans="2:4" x14ac:dyDescent="0.3">
      <c r="B285" s="48">
        <v>283</v>
      </c>
      <c r="C285" s="47">
        <v>212.67859308144199</v>
      </c>
      <c r="D285" s="49">
        <f t="shared" si="4"/>
        <v>84.094835445326495</v>
      </c>
    </row>
    <row r="286" spans="2:4" x14ac:dyDescent="0.3">
      <c r="B286" s="48">
        <v>284</v>
      </c>
      <c r="C286" s="47">
        <v>213.328463855785</v>
      </c>
      <c r="D286" s="49">
        <f t="shared" si="4"/>
        <v>84.435797846645684</v>
      </c>
    </row>
    <row r="287" spans="2:4" x14ac:dyDescent="0.3">
      <c r="B287" s="48">
        <v>285</v>
      </c>
      <c r="C287" s="47">
        <v>213.328463855785</v>
      </c>
      <c r="D287" s="49">
        <f t="shared" si="4"/>
        <v>85.420495003003765</v>
      </c>
    </row>
    <row r="288" spans="2:4" x14ac:dyDescent="0.3">
      <c r="B288" s="48">
        <v>286</v>
      </c>
      <c r="C288" s="47">
        <v>213.910318435248</v>
      </c>
      <c r="D288" s="49">
        <f t="shared" si="4"/>
        <v>85.828831396627862</v>
      </c>
    </row>
    <row r="289" spans="2:4" x14ac:dyDescent="0.3">
      <c r="B289" s="48">
        <v>287</v>
      </c>
      <c r="C289" s="47">
        <v>214.627881712076</v>
      </c>
      <c r="D289" s="49">
        <f t="shared" si="4"/>
        <v>86.102740441763785</v>
      </c>
    </row>
    <row r="290" spans="2:4" x14ac:dyDescent="0.3">
      <c r="B290" s="48">
        <v>288</v>
      </c>
      <c r="C290" s="47">
        <v>214.73389162525899</v>
      </c>
      <c r="D290" s="49">
        <f t="shared" si="4"/>
        <v>86.982428620662404</v>
      </c>
    </row>
    <row r="291" spans="2:4" x14ac:dyDescent="0.3">
      <c r="B291" s="48">
        <v>289</v>
      </c>
      <c r="C291" s="47">
        <v>215.489964492864</v>
      </c>
      <c r="D291" s="49">
        <f t="shared" si="4"/>
        <v>87.218191678989541</v>
      </c>
    </row>
    <row r="292" spans="2:4" x14ac:dyDescent="0.3">
      <c r="B292" s="48">
        <v>290</v>
      </c>
      <c r="C292" s="47">
        <v>218.14433603945699</v>
      </c>
      <c r="D292" s="49">
        <f t="shared" si="4"/>
        <v>85.573579617595016</v>
      </c>
    </row>
    <row r="293" spans="2:4" x14ac:dyDescent="0.3">
      <c r="B293" s="48">
        <v>291</v>
      </c>
      <c r="C293" s="47">
        <v>218.48204199254999</v>
      </c>
      <c r="D293" s="49">
        <f t="shared" si="4"/>
        <v>86.223759409005808</v>
      </c>
    </row>
    <row r="294" spans="2:4" x14ac:dyDescent="0.3">
      <c r="B294" s="48">
        <v>292</v>
      </c>
      <c r="C294" s="47">
        <v>218.81682015711999</v>
      </c>
      <c r="D294" s="49">
        <f t="shared" si="4"/>
        <v>86.876839345033076</v>
      </c>
    </row>
    <row r="295" spans="2:4" x14ac:dyDescent="0.3">
      <c r="B295" s="48">
        <v>293</v>
      </c>
      <c r="C295" s="47">
        <v>219.43406379625699</v>
      </c>
      <c r="D295" s="49">
        <f t="shared" si="4"/>
        <v>87.250120819187501</v>
      </c>
    </row>
    <row r="296" spans="2:4" x14ac:dyDescent="0.3">
      <c r="B296" s="48">
        <v>294</v>
      </c>
      <c r="C296" s="47">
        <v>219.78333837022501</v>
      </c>
      <c r="D296" s="49">
        <f t="shared" si="4"/>
        <v>87.888841219563744</v>
      </c>
    </row>
    <row r="297" spans="2:4" x14ac:dyDescent="0.3">
      <c r="B297" s="48">
        <v>295</v>
      </c>
      <c r="C297" s="47">
        <v>221.03782945552899</v>
      </c>
      <c r="D297" s="49">
        <f t="shared" si="4"/>
        <v>87.630892078566802</v>
      </c>
    </row>
    <row r="298" spans="2:4" x14ac:dyDescent="0.3">
      <c r="B298" s="48">
        <v>296</v>
      </c>
      <c r="C298" s="47">
        <v>221.03782945552899</v>
      </c>
      <c r="D298" s="49">
        <f t="shared" si="4"/>
        <v>88.61558923492484</v>
      </c>
    </row>
    <row r="299" spans="2:4" x14ac:dyDescent="0.3">
      <c r="B299" s="48">
        <v>297</v>
      </c>
      <c r="C299" s="47">
        <v>221.07325821372299</v>
      </c>
      <c r="D299" s="49">
        <f t="shared" si="4"/>
        <v>89.565192148122918</v>
      </c>
    </row>
    <row r="300" spans="2:4" x14ac:dyDescent="0.3">
      <c r="B300" s="48">
        <v>298</v>
      </c>
      <c r="C300" s="47">
        <v>222.80403985327899</v>
      </c>
      <c r="D300" s="49">
        <f t="shared" si="4"/>
        <v>88.835449543912191</v>
      </c>
    </row>
    <row r="301" spans="2:4" x14ac:dyDescent="0.3">
      <c r="B301" s="48">
        <v>299</v>
      </c>
      <c r="C301" s="47">
        <v>223.180168694233</v>
      </c>
      <c r="D301" s="49">
        <f t="shared" si="4"/>
        <v>89.447569232789348</v>
      </c>
    </row>
    <row r="302" spans="2:4" x14ac:dyDescent="0.3">
      <c r="B302" s="48">
        <v>300</v>
      </c>
      <c r="C302" s="47">
        <v>224.84890285542099</v>
      </c>
      <c r="D302" s="49">
        <f t="shared" si="4"/>
        <v>88.779288260436658</v>
      </c>
    </row>
    <row r="303" spans="2:4" x14ac:dyDescent="0.3">
      <c r="B303" s="48">
        <v>301</v>
      </c>
      <c r="C303" s="47">
        <v>224.88189740030299</v>
      </c>
      <c r="D303" s="49">
        <f t="shared" si="4"/>
        <v>89.731302403331469</v>
      </c>
    </row>
    <row r="304" spans="2:4" x14ac:dyDescent="0.3">
      <c r="B304" s="48">
        <v>302</v>
      </c>
      <c r="C304" s="47">
        <v>225.516085886659</v>
      </c>
      <c r="D304" s="49">
        <f t="shared" si="4"/>
        <v>90.087799021935595</v>
      </c>
    </row>
    <row r="305" spans="2:4" x14ac:dyDescent="0.3">
      <c r="B305" s="48">
        <v>303</v>
      </c>
      <c r="C305" s="47">
        <v>226.12628768981099</v>
      </c>
      <c r="D305" s="49">
        <f t="shared" si="4"/>
        <v>90.468055843715732</v>
      </c>
    </row>
    <row r="306" spans="2:4" x14ac:dyDescent="0.3">
      <c r="B306" s="48">
        <v>304</v>
      </c>
      <c r="C306" s="47">
        <v>226.27116378966801</v>
      </c>
      <c r="D306" s="49">
        <f t="shared" si="4"/>
        <v>91.309244806853826</v>
      </c>
    </row>
    <row r="307" spans="2:4" x14ac:dyDescent="0.3">
      <c r="B307" s="48">
        <v>305</v>
      </c>
      <c r="C307" s="47">
        <v>230.790159912089</v>
      </c>
      <c r="D307" s="49">
        <f t="shared" si="4"/>
        <v>87.817613781152872</v>
      </c>
    </row>
    <row r="308" spans="2:4" x14ac:dyDescent="0.3">
      <c r="B308" s="48">
        <v>306</v>
      </c>
      <c r="C308" s="47">
        <v>230.88773612514601</v>
      </c>
      <c r="D308" s="49">
        <f t="shared" si="4"/>
        <v>88.70565602996659</v>
      </c>
    </row>
    <row r="309" spans="2:4" x14ac:dyDescent="0.3">
      <c r="B309" s="48">
        <v>307</v>
      </c>
      <c r="C309" s="47">
        <v>232.886031531085</v>
      </c>
      <c r="D309" s="49">
        <f t="shared" si="4"/>
        <v>87.710925499431369</v>
      </c>
    </row>
    <row r="310" spans="2:4" x14ac:dyDescent="0.3">
      <c r="B310" s="48">
        <v>308</v>
      </c>
      <c r="C310" s="47">
        <v>233.08839286568801</v>
      </c>
      <c r="D310" s="49">
        <f t="shared" si="4"/>
        <v>88.495171998054104</v>
      </c>
    </row>
    <row r="311" spans="2:4" x14ac:dyDescent="0.3">
      <c r="B311" s="48">
        <v>309</v>
      </c>
      <c r="C311" s="47">
        <v>234.147391580739</v>
      </c>
      <c r="D311" s="49">
        <f t="shared" si="4"/>
        <v>88.430869406563858</v>
      </c>
    </row>
    <row r="312" spans="2:4" x14ac:dyDescent="0.3">
      <c r="B312" s="48">
        <v>310</v>
      </c>
      <c r="C312" s="47">
        <v>234.524672012818</v>
      </c>
      <c r="D312" s="49">
        <f t="shared" si="4"/>
        <v>89.041848377532162</v>
      </c>
    </row>
    <row r="313" spans="2:4" x14ac:dyDescent="0.3">
      <c r="B313" s="48">
        <v>311</v>
      </c>
      <c r="C313" s="47">
        <v>235.64053811280201</v>
      </c>
      <c r="D313" s="49">
        <f t="shared" si="4"/>
        <v>88.92121533765922</v>
      </c>
    </row>
    <row r="314" spans="2:4" x14ac:dyDescent="0.3">
      <c r="B314" s="48">
        <v>312</v>
      </c>
      <c r="C314" s="47">
        <v>237.68112541954201</v>
      </c>
      <c r="D314" s="49">
        <f t="shared" si="4"/>
        <v>87.884592222510022</v>
      </c>
    </row>
    <row r="315" spans="2:4" x14ac:dyDescent="0.3">
      <c r="B315" s="48">
        <v>313</v>
      </c>
      <c r="C315" s="47">
        <v>237.68112541954201</v>
      </c>
      <c r="D315" s="49">
        <f t="shared" si="4"/>
        <v>88.869289378868103</v>
      </c>
    </row>
    <row r="316" spans="2:4" x14ac:dyDescent="0.3">
      <c r="B316" s="48">
        <v>314</v>
      </c>
      <c r="C316" s="47">
        <v>238.07995967020099</v>
      </c>
      <c r="D316" s="49">
        <f t="shared" si="4"/>
        <v>89.458918040403262</v>
      </c>
    </row>
    <row r="317" spans="2:4" x14ac:dyDescent="0.3">
      <c r="B317" s="48">
        <v>315</v>
      </c>
      <c r="C317" s="47">
        <v>239.316087057564</v>
      </c>
      <c r="D317" s="49">
        <f t="shared" si="4"/>
        <v>89.219159209022251</v>
      </c>
    </row>
    <row r="318" spans="2:4" x14ac:dyDescent="0.3">
      <c r="B318" s="48">
        <v>316</v>
      </c>
      <c r="C318" s="47">
        <v>239.57919205545599</v>
      </c>
      <c r="D318" s="49">
        <f t="shared" si="4"/>
        <v>89.94323558036541</v>
      </c>
    </row>
    <row r="319" spans="2:4" x14ac:dyDescent="0.3">
      <c r="B319" s="48">
        <v>317</v>
      </c>
      <c r="C319" s="47">
        <v>241.71505542763799</v>
      </c>
      <c r="D319" s="49">
        <f t="shared" si="4"/>
        <v>88.812235987507464</v>
      </c>
    </row>
    <row r="320" spans="2:4" x14ac:dyDescent="0.3">
      <c r="B320" s="48">
        <v>318</v>
      </c>
      <c r="C320" s="47">
        <v>242.58419136083</v>
      </c>
      <c r="D320" s="49">
        <f t="shared" si="4"/>
        <v>88.936003511179038</v>
      </c>
    </row>
    <row r="321" spans="2:4" x14ac:dyDescent="0.3">
      <c r="B321" s="48">
        <v>319</v>
      </c>
      <c r="C321" s="47">
        <v>245.19031094139399</v>
      </c>
      <c r="D321" s="49">
        <f t="shared" si="4"/>
        <v>87.339187825245801</v>
      </c>
    </row>
    <row r="322" spans="2:4" x14ac:dyDescent="0.3">
      <c r="B322" s="48">
        <v>320</v>
      </c>
      <c r="C322" s="47">
        <v>245.58090782761801</v>
      </c>
      <c r="D322" s="49">
        <f t="shared" si="4"/>
        <v>87.936976074788433</v>
      </c>
    </row>
    <row r="323" spans="2:4" x14ac:dyDescent="0.3">
      <c r="B323" s="48">
        <v>321</v>
      </c>
      <c r="C323" s="47">
        <v>246.94623379594501</v>
      </c>
      <c r="D323" s="49">
        <f t="shared" si="4"/>
        <v>87.569238543407721</v>
      </c>
    </row>
    <row r="324" spans="2:4" x14ac:dyDescent="0.3">
      <c r="B324" s="48">
        <v>322</v>
      </c>
      <c r="C324" s="47">
        <v>247.61827629598</v>
      </c>
      <c r="D324" s="49">
        <f t="shared" ref="D324:D387" si="5">ABS(($C$486 - C$3)*(B324 - B$3) - ($C$486 - B$3)*(C324 - C$3)) / SQRT(($C$486 - C$3)^2 + ($B$486 - B$3)^2)</f>
        <v>87.888238562403217</v>
      </c>
    </row>
    <row r="325" spans="2:4" x14ac:dyDescent="0.3">
      <c r="B325" s="48">
        <v>323</v>
      </c>
      <c r="C325" s="47">
        <v>249.59631590997699</v>
      </c>
      <c r="D325" s="49">
        <f t="shared" si="5"/>
        <v>86.913572570509672</v>
      </c>
    </row>
    <row r="326" spans="2:4" x14ac:dyDescent="0.3">
      <c r="B326" s="48">
        <v>324</v>
      </c>
      <c r="C326" s="47">
        <v>250.100909394903</v>
      </c>
      <c r="D326" s="49">
        <f t="shared" si="5"/>
        <v>87.398440566614397</v>
      </c>
    </row>
    <row r="327" spans="2:4" x14ac:dyDescent="0.3">
      <c r="B327" s="48">
        <v>325</v>
      </c>
      <c r="C327" s="47">
        <v>250.87799993015301</v>
      </c>
      <c r="D327" s="49">
        <f t="shared" si="5"/>
        <v>87.613384404156278</v>
      </c>
    </row>
    <row r="328" spans="2:4" x14ac:dyDescent="0.3">
      <c r="B328" s="48">
        <v>326</v>
      </c>
      <c r="C328" s="47">
        <v>251.68185866074899</v>
      </c>
      <c r="D328" s="49">
        <f t="shared" si="5"/>
        <v>87.801812789158717</v>
      </c>
    </row>
    <row r="329" spans="2:4" x14ac:dyDescent="0.3">
      <c r="B329" s="48">
        <v>327</v>
      </c>
      <c r="C329" s="47">
        <v>253.25977803653899</v>
      </c>
      <c r="D329" s="49">
        <f t="shared" si="5"/>
        <v>87.223489137461371</v>
      </c>
    </row>
    <row r="330" spans="2:4" x14ac:dyDescent="0.3">
      <c r="B330" s="48">
        <v>328</v>
      </c>
      <c r="C330" s="47">
        <v>253.501083087902</v>
      </c>
      <c r="D330" s="49">
        <f t="shared" si="5"/>
        <v>87.96915962226943</v>
      </c>
    </row>
    <row r="331" spans="2:4" x14ac:dyDescent="0.3">
      <c r="B331" s="48">
        <v>329</v>
      </c>
      <c r="C331" s="47">
        <v>253.91383790309001</v>
      </c>
      <c r="D331" s="49">
        <f t="shared" si="5"/>
        <v>88.544999155948915</v>
      </c>
    </row>
    <row r="332" spans="2:4" x14ac:dyDescent="0.3">
      <c r="B332" s="48">
        <v>330</v>
      </c>
      <c r="C332" s="47">
        <v>257.51303676905798</v>
      </c>
      <c r="D332" s="49">
        <f t="shared" si="5"/>
        <v>85.964480746701327</v>
      </c>
    </row>
    <row r="333" spans="2:4" x14ac:dyDescent="0.3">
      <c r="B333" s="48">
        <v>331</v>
      </c>
      <c r="C333" s="47">
        <v>259.715874958337</v>
      </c>
      <c r="D333" s="49">
        <f t="shared" si="5"/>
        <v>84.767138706729426</v>
      </c>
    </row>
    <row r="334" spans="2:4" x14ac:dyDescent="0.3">
      <c r="B334" s="48">
        <v>332</v>
      </c>
      <c r="C334" s="47">
        <v>259.911952905384</v>
      </c>
      <c r="D334" s="49">
        <f t="shared" si="5"/>
        <v>85.557609265748297</v>
      </c>
    </row>
    <row r="335" spans="2:4" x14ac:dyDescent="0.3">
      <c r="B335" s="48">
        <v>333</v>
      </c>
      <c r="C335" s="47">
        <v>261.60238115680897</v>
      </c>
      <c r="D335" s="49">
        <f t="shared" si="5"/>
        <v>84.867839036737536</v>
      </c>
    </row>
    <row r="336" spans="2:4" x14ac:dyDescent="0.3">
      <c r="B336" s="48">
        <v>334</v>
      </c>
      <c r="C336" s="47">
        <v>265.37141975989999</v>
      </c>
      <c r="D336" s="49">
        <f t="shared" si="5"/>
        <v>82.119084501341092</v>
      </c>
    </row>
    <row r="337" spans="2:4" x14ac:dyDescent="0.3">
      <c r="B337" s="48">
        <v>335</v>
      </c>
      <c r="C337" s="47">
        <v>268.59751042534498</v>
      </c>
      <c r="D337" s="49">
        <f t="shared" si="5"/>
        <v>79.908151439748792</v>
      </c>
    </row>
    <row r="338" spans="2:4" x14ac:dyDescent="0.3">
      <c r="B338" s="48">
        <v>336</v>
      </c>
      <c r="C338" s="47">
        <v>269.13875020677801</v>
      </c>
      <c r="D338" s="49">
        <f t="shared" si="5"/>
        <v>80.356719150263913</v>
      </c>
    </row>
    <row r="339" spans="2:4" x14ac:dyDescent="0.3">
      <c r="B339" s="48">
        <v>337</v>
      </c>
      <c r="C339" s="47">
        <v>269.24539712541701</v>
      </c>
      <c r="D339" s="49">
        <f t="shared" si="5"/>
        <v>81.235776338252634</v>
      </c>
    </row>
    <row r="340" spans="2:4" x14ac:dyDescent="0.3">
      <c r="B340" s="48">
        <v>338</v>
      </c>
      <c r="C340" s="47">
        <v>271.63173499798</v>
      </c>
      <c r="D340" s="49">
        <f t="shared" si="5"/>
        <v>79.856667201910099</v>
      </c>
    </row>
    <row r="341" spans="2:4" x14ac:dyDescent="0.3">
      <c r="B341" s="48">
        <v>339</v>
      </c>
      <c r="C341" s="47">
        <v>271.65201241250497</v>
      </c>
      <c r="D341" s="49">
        <f t="shared" si="5"/>
        <v>80.821278401201951</v>
      </c>
    </row>
    <row r="342" spans="2:4" x14ac:dyDescent="0.3">
      <c r="B342" s="48">
        <v>340</v>
      </c>
      <c r="C342" s="47">
        <v>271.917216763368</v>
      </c>
      <c r="D342" s="49">
        <f t="shared" si="5"/>
        <v>81.543275241469217</v>
      </c>
    </row>
    <row r="343" spans="2:4" x14ac:dyDescent="0.3">
      <c r="B343" s="48">
        <v>341</v>
      </c>
      <c r="C343" s="47">
        <v>272.11833219748002</v>
      </c>
      <c r="D343" s="49">
        <f t="shared" si="5"/>
        <v>82.328755876906612</v>
      </c>
    </row>
    <row r="344" spans="2:4" x14ac:dyDescent="0.3">
      <c r="B344" s="48">
        <v>342</v>
      </c>
      <c r="C344" s="47">
        <v>272.18095895693199</v>
      </c>
      <c r="D344" s="49">
        <f t="shared" si="5"/>
        <v>83.251417589840642</v>
      </c>
    </row>
    <row r="345" spans="2:4" x14ac:dyDescent="0.3">
      <c r="B345" s="48">
        <v>343</v>
      </c>
      <c r="C345" s="47">
        <v>276.05664391745103</v>
      </c>
      <c r="D345" s="49">
        <f t="shared" si="5"/>
        <v>80.397023641986991</v>
      </c>
    </row>
    <row r="346" spans="2:4" x14ac:dyDescent="0.3">
      <c r="B346" s="48">
        <v>344</v>
      </c>
      <c r="C346" s="47">
        <v>277.13199597127402</v>
      </c>
      <c r="D346" s="49">
        <f t="shared" si="5"/>
        <v>80.316522118425809</v>
      </c>
    </row>
    <row r="347" spans="2:4" x14ac:dyDescent="0.3">
      <c r="B347" s="48">
        <v>345</v>
      </c>
      <c r="C347" s="47">
        <v>280.07143037060098</v>
      </c>
      <c r="D347" s="49">
        <f t="shared" si="5"/>
        <v>78.38953874119413</v>
      </c>
    </row>
    <row r="348" spans="2:4" x14ac:dyDescent="0.3">
      <c r="B348" s="48">
        <v>346</v>
      </c>
      <c r="C348" s="47">
        <v>284.81774690597501</v>
      </c>
      <c r="D348" s="49">
        <f t="shared" si="5"/>
        <v>74.672733640700244</v>
      </c>
    </row>
    <row r="349" spans="2:4" x14ac:dyDescent="0.3">
      <c r="B349" s="48">
        <v>347</v>
      </c>
      <c r="C349" s="47">
        <v>289.86763067501101</v>
      </c>
      <c r="D349" s="49">
        <f t="shared" si="5"/>
        <v>70.655227560081897</v>
      </c>
    </row>
    <row r="350" spans="2:4" x14ac:dyDescent="0.3">
      <c r="B350" s="48">
        <v>348</v>
      </c>
      <c r="C350" s="47">
        <v>290.81372134969001</v>
      </c>
      <c r="D350" s="49">
        <f t="shared" si="5"/>
        <v>70.702766941765859</v>
      </c>
    </row>
    <row r="351" spans="2:4" x14ac:dyDescent="0.3">
      <c r="B351" s="48">
        <v>349</v>
      </c>
      <c r="C351" s="47">
        <v>290.91124140677903</v>
      </c>
      <c r="D351" s="49">
        <f t="shared" si="5"/>
        <v>71.590864816328207</v>
      </c>
    </row>
    <row r="352" spans="2:4" x14ac:dyDescent="0.3">
      <c r="B352" s="48">
        <v>350</v>
      </c>
      <c r="C352" s="47">
        <v>293.36113798982001</v>
      </c>
      <c r="D352" s="49">
        <f t="shared" si="5"/>
        <v>70.148797084930351</v>
      </c>
    </row>
    <row r="353" spans="2:4" x14ac:dyDescent="0.3">
      <c r="B353" s="48">
        <v>351</v>
      </c>
      <c r="C353" s="47">
        <v>294.366741907196</v>
      </c>
      <c r="D353" s="49">
        <f t="shared" si="5"/>
        <v>70.137385142410139</v>
      </c>
    </row>
    <row r="354" spans="2:4" x14ac:dyDescent="0.3">
      <c r="B354" s="48">
        <v>352</v>
      </c>
      <c r="C354" s="47">
        <v>296.79110158725501</v>
      </c>
      <c r="D354" s="49">
        <f t="shared" si="5"/>
        <v>68.720613196935531</v>
      </c>
    </row>
    <row r="355" spans="2:4" x14ac:dyDescent="0.3">
      <c r="B355" s="48">
        <v>353</v>
      </c>
      <c r="C355" s="47">
        <v>298.53268723622602</v>
      </c>
      <c r="D355" s="49">
        <f t="shared" si="5"/>
        <v>67.980168593760084</v>
      </c>
    </row>
    <row r="356" spans="2:4" x14ac:dyDescent="0.3">
      <c r="B356" s="48">
        <v>354</v>
      </c>
      <c r="C356" s="47">
        <v>300.445188329411</v>
      </c>
      <c r="D356" s="49">
        <f t="shared" si="5"/>
        <v>67.070422314071081</v>
      </c>
    </row>
    <row r="357" spans="2:4" x14ac:dyDescent="0.3">
      <c r="B357" s="48">
        <v>355</v>
      </c>
      <c r="C357" s="47">
        <v>300.94453655128899</v>
      </c>
      <c r="D357" s="49">
        <f t="shared" si="5"/>
        <v>67.560486047938838</v>
      </c>
    </row>
    <row r="358" spans="2:4" x14ac:dyDescent="0.3">
      <c r="B358" s="48">
        <v>356</v>
      </c>
      <c r="C358" s="47">
        <v>300.94453655128899</v>
      </c>
      <c r="D358" s="49">
        <f t="shared" si="5"/>
        <v>68.545183204296876</v>
      </c>
    </row>
    <row r="359" spans="2:4" x14ac:dyDescent="0.3">
      <c r="B359" s="48">
        <v>357</v>
      </c>
      <c r="C359" s="47">
        <v>305.29965598927498</v>
      </c>
      <c r="D359" s="49">
        <f t="shared" si="5"/>
        <v>65.215881554644568</v>
      </c>
    </row>
    <row r="360" spans="2:4" x14ac:dyDescent="0.3">
      <c r="B360" s="48">
        <v>358</v>
      </c>
      <c r="C360" s="47">
        <v>305.79930786629899</v>
      </c>
      <c r="D360" s="49">
        <f t="shared" si="5"/>
        <v>65.705644500449907</v>
      </c>
    </row>
    <row r="361" spans="2:4" x14ac:dyDescent="0.3">
      <c r="B361" s="48">
        <v>359</v>
      </c>
      <c r="C361" s="47">
        <v>309.55512430797597</v>
      </c>
      <c r="D361" s="49">
        <f t="shared" si="5"/>
        <v>62.969987284051342</v>
      </c>
    </row>
    <row r="362" spans="2:4" x14ac:dyDescent="0.3">
      <c r="B362" s="48">
        <v>360</v>
      </c>
      <c r="C362" s="47">
        <v>309.55512430797597</v>
      </c>
      <c r="D362" s="49">
        <f t="shared" si="5"/>
        <v>63.95468444040938</v>
      </c>
    </row>
    <row r="363" spans="2:4" x14ac:dyDescent="0.3">
      <c r="B363" s="48">
        <v>361</v>
      </c>
      <c r="C363" s="47">
        <v>313.37087238168903</v>
      </c>
      <c r="D363" s="49">
        <f t="shared" si="5"/>
        <v>61.159661460860683</v>
      </c>
    </row>
    <row r="364" spans="2:4" x14ac:dyDescent="0.3">
      <c r="B364" s="48">
        <v>362</v>
      </c>
      <c r="C364" s="47">
        <v>313.91008139418602</v>
      </c>
      <c r="D364" s="49">
        <f t="shared" si="5"/>
        <v>61.610240765980727</v>
      </c>
    </row>
    <row r="365" spans="2:4" x14ac:dyDescent="0.3">
      <c r="B365" s="48">
        <v>363</v>
      </c>
      <c r="C365" s="47">
        <v>317.95903511556901</v>
      </c>
      <c r="D365" s="49">
        <f t="shared" si="5"/>
        <v>58.584214044760095</v>
      </c>
    </row>
    <row r="366" spans="2:4" x14ac:dyDescent="0.3">
      <c r="B366" s="48">
        <v>364</v>
      </c>
      <c r="C366" s="47">
        <v>320.213982288767</v>
      </c>
      <c r="D366" s="49">
        <f t="shared" si="5"/>
        <v>57.335255029040539</v>
      </c>
    </row>
    <row r="367" spans="2:4" x14ac:dyDescent="0.3">
      <c r="B367" s="48">
        <v>365</v>
      </c>
      <c r="C367" s="47">
        <v>320.30421464202698</v>
      </c>
      <c r="D367" s="49">
        <f t="shared" si="5"/>
        <v>58.230571797611354</v>
      </c>
    </row>
    <row r="368" spans="2:4" x14ac:dyDescent="0.3">
      <c r="B368" s="48">
        <v>366</v>
      </c>
      <c r="C368" s="47">
        <v>328.05657626526897</v>
      </c>
      <c r="D368" s="49">
        <f t="shared" si="5"/>
        <v>51.536104406901906</v>
      </c>
    </row>
    <row r="369" spans="2:4" x14ac:dyDescent="0.3">
      <c r="B369" s="48">
        <v>367</v>
      </c>
      <c r="C369" s="47">
        <v>328.85310978763101</v>
      </c>
      <c r="D369" s="49">
        <f t="shared" si="5"/>
        <v>51.731788836204629</v>
      </c>
    </row>
    <row r="370" spans="2:4" x14ac:dyDescent="0.3">
      <c r="B370" s="48">
        <v>368</v>
      </c>
      <c r="C370" s="47">
        <v>330.398541553852</v>
      </c>
      <c r="D370" s="49">
        <f t="shared" si="5"/>
        <v>51.18564604909357</v>
      </c>
    </row>
    <row r="371" spans="2:4" x14ac:dyDescent="0.3">
      <c r="B371" s="48">
        <v>369</v>
      </c>
      <c r="C371" s="47">
        <v>330.398541553852</v>
      </c>
      <c r="D371" s="49">
        <f t="shared" si="5"/>
        <v>52.170343205451609</v>
      </c>
    </row>
    <row r="372" spans="2:4" x14ac:dyDescent="0.3">
      <c r="B372" s="48">
        <v>370</v>
      </c>
      <c r="C372" s="47">
        <v>332.467204997024</v>
      </c>
      <c r="D372" s="49">
        <f t="shared" si="5"/>
        <v>51.105909046134812</v>
      </c>
    </row>
    <row r="373" spans="2:4" x14ac:dyDescent="0.3">
      <c r="B373" s="48">
        <v>371</v>
      </c>
      <c r="C373" s="47">
        <v>333.00279158000501</v>
      </c>
      <c r="D373" s="49">
        <f t="shared" si="5"/>
        <v>51.560076578128843</v>
      </c>
    </row>
    <row r="374" spans="2:4" x14ac:dyDescent="0.3">
      <c r="B374" s="48">
        <v>372</v>
      </c>
      <c r="C374" s="47">
        <v>335.483358640858</v>
      </c>
      <c r="D374" s="49">
        <f t="shared" si="5"/>
        <v>50.087627956712971</v>
      </c>
    </row>
    <row r="375" spans="2:4" x14ac:dyDescent="0.3">
      <c r="B375" s="48">
        <v>373</v>
      </c>
      <c r="C375" s="47">
        <v>336.89813066767402</v>
      </c>
      <c r="D375" s="49">
        <f t="shared" si="5"/>
        <v>49.670911231920677</v>
      </c>
    </row>
    <row r="376" spans="2:4" x14ac:dyDescent="0.3">
      <c r="B376" s="48">
        <v>374</v>
      </c>
      <c r="C376" s="47">
        <v>336.89813066767402</v>
      </c>
      <c r="D376" s="49">
        <f t="shared" si="5"/>
        <v>50.65560838827875</v>
      </c>
    </row>
    <row r="377" spans="2:4" x14ac:dyDescent="0.3">
      <c r="B377" s="48">
        <v>375</v>
      </c>
      <c r="C377" s="47">
        <v>341.15948973662501</v>
      </c>
      <c r="D377" s="49">
        <f t="shared" si="5"/>
        <v>47.419181830992464</v>
      </c>
    </row>
    <row r="378" spans="2:4" x14ac:dyDescent="0.3">
      <c r="B378" s="48">
        <v>376</v>
      </c>
      <c r="C378" s="47">
        <v>344.47841979589202</v>
      </c>
      <c r="D378" s="49">
        <f t="shared" si="5"/>
        <v>45.11628595648498</v>
      </c>
    </row>
    <row r="379" spans="2:4" x14ac:dyDescent="0.3">
      <c r="B379" s="48">
        <v>377</v>
      </c>
      <c r="C379" s="47">
        <v>353.94430516775202</v>
      </c>
      <c r="D379" s="49">
        <f t="shared" si="5"/>
        <v>36.724473748746441</v>
      </c>
    </row>
    <row r="380" spans="2:4" x14ac:dyDescent="0.3">
      <c r="B380" s="48">
        <v>378</v>
      </c>
      <c r="C380" s="47">
        <v>354.87290891108199</v>
      </c>
      <c r="D380" s="49">
        <f t="shared" si="5"/>
        <v>36.789334951802871</v>
      </c>
    </row>
    <row r="381" spans="2:4" x14ac:dyDescent="0.3">
      <c r="B381" s="48">
        <v>379</v>
      </c>
      <c r="C381" s="47">
        <v>355.95003478588501</v>
      </c>
      <c r="D381" s="49">
        <f t="shared" si="5"/>
        <v>36.707076355514111</v>
      </c>
    </row>
    <row r="382" spans="2:4" x14ac:dyDescent="0.3">
      <c r="B382" s="48">
        <v>380</v>
      </c>
      <c r="C382" s="47">
        <v>356.00045484232697</v>
      </c>
      <c r="D382" s="49">
        <f t="shared" si="5"/>
        <v>37.64182951690556</v>
      </c>
    </row>
    <row r="383" spans="2:4" x14ac:dyDescent="0.3">
      <c r="B383" s="48">
        <v>381</v>
      </c>
      <c r="C383" s="47">
        <v>356.85257092728602</v>
      </c>
      <c r="D383" s="49">
        <f t="shared" si="5"/>
        <v>37.78245618898881</v>
      </c>
    </row>
    <row r="384" spans="2:4" x14ac:dyDescent="0.3">
      <c r="B384" s="48">
        <v>382</v>
      </c>
      <c r="C384" s="47">
        <v>357.180016783952</v>
      </c>
      <c r="D384" s="49">
        <f t="shared" si="5"/>
        <v>38.442799201952042</v>
      </c>
    </row>
    <row r="385" spans="2:4" x14ac:dyDescent="0.3">
      <c r="B385" s="48">
        <v>383</v>
      </c>
      <c r="C385" s="47">
        <v>359.54181990715898</v>
      </c>
      <c r="D385" s="49">
        <f t="shared" si="5"/>
        <v>37.087993160147896</v>
      </c>
    </row>
    <row r="386" spans="2:4" x14ac:dyDescent="0.3">
      <c r="B386" s="48">
        <v>384</v>
      </c>
      <c r="C386" s="47">
        <v>359.54181990715898</v>
      </c>
      <c r="D386" s="49">
        <f t="shared" si="5"/>
        <v>38.072690316505977</v>
      </c>
    </row>
    <row r="387" spans="2:4" x14ac:dyDescent="0.3">
      <c r="B387" s="48">
        <v>385</v>
      </c>
      <c r="C387" s="47">
        <v>361.33338164147602</v>
      </c>
      <c r="D387" s="49">
        <f t="shared" si="5"/>
        <v>37.282741497526153</v>
      </c>
    </row>
    <row r="388" spans="2:4" x14ac:dyDescent="0.3">
      <c r="B388" s="48">
        <v>386</v>
      </c>
      <c r="C388" s="47">
        <v>362.35046873656302</v>
      </c>
      <c r="D388" s="49">
        <f t="shared" ref="D388:D451" si="6">ABS(($C$486 - C$3)*(B388 - B$3) - ($C$486 - B$3)*(C388 - C$3)) / SQRT(($C$486 - C$3)^2 + ($B$486 - B$3)^2)</f>
        <v>37.259954800389032</v>
      </c>
    </row>
    <row r="389" spans="2:4" x14ac:dyDescent="0.3">
      <c r="B389" s="48">
        <v>387</v>
      </c>
      <c r="C389" s="47">
        <v>367.05249501133</v>
      </c>
      <c r="D389" s="49">
        <f t="shared" si="6"/>
        <v>33.587021775987978</v>
      </c>
    </row>
    <row r="390" spans="2:4" x14ac:dyDescent="0.3">
      <c r="B390" s="48">
        <v>388</v>
      </c>
      <c r="C390" s="47">
        <v>367.361107709088</v>
      </c>
      <c r="D390" s="49">
        <f t="shared" si="6"/>
        <v>34.266020126927394</v>
      </c>
    </row>
    <row r="391" spans="2:4" x14ac:dyDescent="0.3">
      <c r="B391" s="48">
        <v>389</v>
      </c>
      <c r="C391" s="47">
        <v>368.88212403333802</v>
      </c>
      <c r="D391" s="49">
        <f t="shared" si="6"/>
        <v>33.744062253458999</v>
      </c>
    </row>
    <row r="392" spans="2:4" x14ac:dyDescent="0.3">
      <c r="B392" s="48">
        <v>390</v>
      </c>
      <c r="C392" s="47">
        <v>371.68604147914999</v>
      </c>
      <c r="D392" s="49">
        <f t="shared" si="6"/>
        <v>31.951316291293011</v>
      </c>
    </row>
    <row r="393" spans="2:4" x14ac:dyDescent="0.3">
      <c r="B393" s="48">
        <v>391</v>
      </c>
      <c r="C393" s="47">
        <v>374.17766968751602</v>
      </c>
      <c r="D393" s="49">
        <f t="shared" si="6"/>
        <v>30.467910960688382</v>
      </c>
    </row>
    <row r="394" spans="2:4" x14ac:dyDescent="0.3">
      <c r="B394" s="48">
        <v>392</v>
      </c>
      <c r="C394" s="47">
        <v>375.07098638969501</v>
      </c>
      <c r="D394" s="49">
        <f t="shared" si="6"/>
        <v>30.567726027940861</v>
      </c>
    </row>
    <row r="395" spans="2:4" x14ac:dyDescent="0.3">
      <c r="B395" s="48">
        <v>393</v>
      </c>
      <c r="C395" s="47">
        <v>378.34588913160502</v>
      </c>
      <c r="D395" s="49">
        <f t="shared" si="6"/>
        <v>28.30844176896181</v>
      </c>
    </row>
    <row r="396" spans="2:4" x14ac:dyDescent="0.3">
      <c r="B396" s="48">
        <v>394</v>
      </c>
      <c r="C396" s="47">
        <v>379.849844764306</v>
      </c>
      <c r="D396" s="49">
        <f t="shared" si="6"/>
        <v>27.80338350158226</v>
      </c>
    </row>
    <row r="397" spans="2:4" x14ac:dyDescent="0.3">
      <c r="B397" s="48">
        <v>395</v>
      </c>
      <c r="C397" s="47">
        <v>390.45970871070801</v>
      </c>
      <c r="D397" s="49">
        <f t="shared" si="6"/>
        <v>18.278394058420353</v>
      </c>
    </row>
    <row r="398" spans="2:4" x14ac:dyDescent="0.3">
      <c r="B398" s="48">
        <v>396</v>
      </c>
      <c r="C398" s="47">
        <v>395.36289956851499</v>
      </c>
      <c r="D398" s="49">
        <f t="shared" si="6"/>
        <v>14.406195828230286</v>
      </c>
    </row>
    <row r="399" spans="2:4" x14ac:dyDescent="0.3">
      <c r="B399" s="48">
        <v>397</v>
      </c>
      <c r="C399" s="47">
        <v>395.68273875796399</v>
      </c>
      <c r="D399" s="49">
        <f t="shared" si="6"/>
        <v>15.074073686967306</v>
      </c>
    </row>
    <row r="400" spans="2:4" x14ac:dyDescent="0.3">
      <c r="B400" s="48">
        <v>398</v>
      </c>
      <c r="C400" s="47">
        <v>396.66466127867699</v>
      </c>
      <c r="D400" s="49">
        <f t="shared" si="6"/>
        <v>15.086119543569167</v>
      </c>
    </row>
    <row r="401" spans="2:4" x14ac:dyDescent="0.3">
      <c r="B401" s="48">
        <v>399</v>
      </c>
      <c r="C401" s="47">
        <v>399.19950218434298</v>
      </c>
      <c r="D401" s="49">
        <f t="shared" si="6"/>
        <v>13.559909525926383</v>
      </c>
    </row>
    <row r="402" spans="2:4" x14ac:dyDescent="0.3">
      <c r="B402" s="48">
        <v>400</v>
      </c>
      <c r="C402" s="47">
        <v>403.049923181542</v>
      </c>
      <c r="D402" s="49">
        <f t="shared" si="6"/>
        <v>10.730541001404946</v>
      </c>
    </row>
    <row r="403" spans="2:4" x14ac:dyDescent="0.3">
      <c r="B403" s="48">
        <v>401</v>
      </c>
      <c r="C403" s="47">
        <v>409.15581505318198</v>
      </c>
      <c r="D403" s="49">
        <f t="shared" si="6"/>
        <v>5.6669975483011612</v>
      </c>
    </row>
    <row r="404" spans="2:4" x14ac:dyDescent="0.3">
      <c r="B404" s="48">
        <v>402</v>
      </c>
      <c r="C404" s="47">
        <v>410.67415658377598</v>
      </c>
      <c r="D404" s="49">
        <f t="shared" si="6"/>
        <v>5.1476892133362853</v>
      </c>
    </row>
    <row r="405" spans="2:4" x14ac:dyDescent="0.3">
      <c r="B405" s="48">
        <v>403</v>
      </c>
      <c r="C405" s="47">
        <v>412.47787487859398</v>
      </c>
      <c r="D405" s="49">
        <f t="shared" si="6"/>
        <v>4.3456986149671604</v>
      </c>
    </row>
    <row r="406" spans="2:4" x14ac:dyDescent="0.3">
      <c r="B406" s="48">
        <v>404</v>
      </c>
      <c r="C406" s="47">
        <v>412.47787487859398</v>
      </c>
      <c r="D406" s="49">
        <f t="shared" si="6"/>
        <v>5.3303957713251968</v>
      </c>
    </row>
    <row r="407" spans="2:4" x14ac:dyDescent="0.3">
      <c r="B407" s="48">
        <v>405</v>
      </c>
      <c r="C407" s="47">
        <v>416.197973458977</v>
      </c>
      <c r="D407" s="49">
        <f t="shared" si="6"/>
        <v>2.6301191715020025</v>
      </c>
    </row>
    <row r="408" spans="2:4" x14ac:dyDescent="0.3">
      <c r="B408" s="48">
        <v>406</v>
      </c>
      <c r="C408" s="47">
        <v>417.855893618241</v>
      </c>
      <c r="D408" s="49">
        <f t="shared" si="6"/>
        <v>1.9725500962747118</v>
      </c>
    </row>
    <row r="409" spans="2:4" x14ac:dyDescent="0.3">
      <c r="B409" s="48">
        <v>407</v>
      </c>
      <c r="C409" s="47">
        <v>424.26680114815503</v>
      </c>
      <c r="D409" s="49">
        <f t="shared" si="6"/>
        <v>3.3931290856753873</v>
      </c>
    </row>
    <row r="410" spans="2:4" x14ac:dyDescent="0.3">
      <c r="B410" s="48">
        <v>408</v>
      </c>
      <c r="C410" s="47">
        <v>426.49139005087801</v>
      </c>
      <c r="D410" s="49">
        <f t="shared" si="6"/>
        <v>4.6120164708812688</v>
      </c>
    </row>
    <row r="411" spans="2:4" x14ac:dyDescent="0.3">
      <c r="B411" s="48">
        <v>409</v>
      </c>
      <c r="C411" s="47">
        <v>427.94102112725199</v>
      </c>
      <c r="D411" s="49">
        <f t="shared" si="6"/>
        <v>5.063263109333322</v>
      </c>
    </row>
    <row r="412" spans="2:4" x14ac:dyDescent="0.3">
      <c r="B412" s="48">
        <v>410</v>
      </c>
      <c r="C412" s="47">
        <v>430.85718377214403</v>
      </c>
      <c r="D412" s="49">
        <f t="shared" si="6"/>
        <v>6.9671944618673569</v>
      </c>
    </row>
    <row r="413" spans="2:4" x14ac:dyDescent="0.3">
      <c r="B413" s="48">
        <v>411</v>
      </c>
      <c r="C413" s="47">
        <v>434.61506672297401</v>
      </c>
      <c r="D413" s="49">
        <f t="shared" si="6"/>
        <v>9.7048986756320357</v>
      </c>
    </row>
    <row r="414" spans="2:4" x14ac:dyDescent="0.3">
      <c r="B414" s="48">
        <v>412</v>
      </c>
      <c r="C414" s="47">
        <v>437.969447923639</v>
      </c>
      <c r="D414" s="49">
        <f t="shared" si="6"/>
        <v>12.042910965163321</v>
      </c>
    </row>
    <row r="415" spans="2:4" x14ac:dyDescent="0.3">
      <c r="B415" s="48">
        <v>413</v>
      </c>
      <c r="C415" s="47">
        <v>439.63136531219999</v>
      </c>
      <c r="D415" s="49">
        <f t="shared" si="6"/>
        <v>12.704439528221053</v>
      </c>
    </row>
    <row r="416" spans="2:4" x14ac:dyDescent="0.3">
      <c r="B416" s="48">
        <v>414</v>
      </c>
      <c r="C416" s="47">
        <v>440.62376829598298</v>
      </c>
      <c r="D416" s="49">
        <f t="shared" si="6"/>
        <v>12.702775179133246</v>
      </c>
    </row>
    <row r="417" spans="2:4" x14ac:dyDescent="0.3">
      <c r="B417" s="48">
        <v>415</v>
      </c>
      <c r="C417" s="47">
        <v>442.88515491515</v>
      </c>
      <c r="D417" s="49">
        <f t="shared" si="6"/>
        <v>13.958112840172921</v>
      </c>
    </row>
    <row r="418" spans="2:4" x14ac:dyDescent="0.3">
      <c r="B418" s="48">
        <v>416</v>
      </c>
      <c r="C418" s="47">
        <v>446.88965805216901</v>
      </c>
      <c r="D418" s="49">
        <f t="shared" si="6"/>
        <v>16.940108675305741</v>
      </c>
    </row>
    <row r="419" spans="2:4" x14ac:dyDescent="0.3">
      <c r="B419" s="48">
        <v>417</v>
      </c>
      <c r="C419" s="47">
        <v>447.904881082332</v>
      </c>
      <c r="D419" s="49">
        <f t="shared" si="6"/>
        <v>16.961048907846237</v>
      </c>
    </row>
    <row r="420" spans="2:4" x14ac:dyDescent="0.3">
      <c r="B420" s="48">
        <v>418</v>
      </c>
      <c r="C420" s="47">
        <v>454.45018286679698</v>
      </c>
      <c r="D420" s="49">
        <f t="shared" si="6"/>
        <v>22.459853406316984</v>
      </c>
    </row>
    <row r="421" spans="2:4" x14ac:dyDescent="0.3">
      <c r="B421" s="48">
        <v>419</v>
      </c>
      <c r="C421" s="47">
        <v>456.044071691787</v>
      </c>
      <c r="D421" s="49">
        <f t="shared" si="6"/>
        <v>23.05399572516286</v>
      </c>
    </row>
    <row r="422" spans="2:4" x14ac:dyDescent="0.3">
      <c r="B422" s="48">
        <v>420</v>
      </c>
      <c r="C422" s="47">
        <v>457.023758729311</v>
      </c>
      <c r="D422" s="49">
        <f t="shared" si="6"/>
        <v>23.039735492596076</v>
      </c>
    </row>
    <row r="423" spans="2:4" x14ac:dyDescent="0.3">
      <c r="B423" s="48">
        <v>421</v>
      </c>
      <c r="C423" s="47">
        <v>460.03435273605203</v>
      </c>
      <c r="D423" s="49">
        <f t="shared" si="6"/>
        <v>25.03720659485835</v>
      </c>
    </row>
    <row r="424" spans="2:4" x14ac:dyDescent="0.3">
      <c r="B424" s="48">
        <v>422</v>
      </c>
      <c r="C424" s="47">
        <v>473.49830269596902</v>
      </c>
      <c r="D424" s="49">
        <f t="shared" si="6"/>
        <v>37.389334037305233</v>
      </c>
    </row>
    <row r="425" spans="2:4" x14ac:dyDescent="0.3">
      <c r="B425" s="48">
        <v>423</v>
      </c>
      <c r="C425" s="47">
        <v>474.651163190011</v>
      </c>
      <c r="D425" s="49">
        <f t="shared" si="6"/>
        <v>37.546612173614157</v>
      </c>
    </row>
    <row r="426" spans="2:4" x14ac:dyDescent="0.3">
      <c r="B426" s="48">
        <v>424</v>
      </c>
      <c r="C426" s="47">
        <v>474.66625378422901</v>
      </c>
      <c r="D426" s="49">
        <f t="shared" si="6"/>
        <v>36.576863127489531</v>
      </c>
    </row>
    <row r="427" spans="2:4" x14ac:dyDescent="0.3">
      <c r="B427" s="48">
        <v>425</v>
      </c>
      <c r="C427" s="47">
        <v>475.46332796154201</v>
      </c>
      <c r="D427" s="49">
        <f t="shared" si="6"/>
        <v>36.381714248324094</v>
      </c>
    </row>
    <row r="428" spans="2:4" x14ac:dyDescent="0.3">
      <c r="B428" s="48">
        <v>426</v>
      </c>
      <c r="C428" s="47">
        <v>476.07432231870598</v>
      </c>
      <c r="D428" s="49">
        <f t="shared" si="6"/>
        <v>36.002242497334812</v>
      </c>
    </row>
    <row r="429" spans="2:4" x14ac:dyDescent="0.3">
      <c r="B429" s="48">
        <v>427</v>
      </c>
      <c r="C429" s="47">
        <v>476.59452943200898</v>
      </c>
      <c r="D429" s="49">
        <f t="shared" si="6"/>
        <v>35.532840707182523</v>
      </c>
    </row>
    <row r="430" spans="2:4" x14ac:dyDescent="0.3">
      <c r="B430" s="48">
        <v>428</v>
      </c>
      <c r="C430" s="47">
        <v>479.504767309616</v>
      </c>
      <c r="D430" s="49">
        <f t="shared" si="6"/>
        <v>37.430903233532256</v>
      </c>
    </row>
    <row r="431" spans="2:4" x14ac:dyDescent="0.3">
      <c r="B431" s="48">
        <v>429</v>
      </c>
      <c r="C431" s="47">
        <v>480.488337598275</v>
      </c>
      <c r="D431" s="49">
        <f t="shared" si="6"/>
        <v>37.420489586804962</v>
      </c>
    </row>
    <row r="432" spans="2:4" x14ac:dyDescent="0.3">
      <c r="B432" s="48">
        <v>430</v>
      </c>
      <c r="C432" s="47">
        <v>481.15244657107201</v>
      </c>
      <c r="D432" s="49">
        <f t="shared" si="6"/>
        <v>37.09363094819652</v>
      </c>
    </row>
    <row r="433" spans="2:4" x14ac:dyDescent="0.3">
      <c r="B433" s="48">
        <v>431</v>
      </c>
      <c r="C433" s="47">
        <v>482.23746415324598</v>
      </c>
      <c r="D433" s="49">
        <f t="shared" si="6"/>
        <v>37.183706739090546</v>
      </c>
    </row>
    <row r="434" spans="2:4" x14ac:dyDescent="0.3">
      <c r="B434" s="48">
        <v>432</v>
      </c>
      <c r="C434" s="47">
        <v>490.61553200398998</v>
      </c>
      <c r="D434" s="49">
        <f t="shared" si="6"/>
        <v>44.497972497397683</v>
      </c>
    </row>
    <row r="435" spans="2:4" x14ac:dyDescent="0.3">
      <c r="B435" s="48">
        <v>433</v>
      </c>
      <c r="C435" s="47">
        <v>490.99759636222598</v>
      </c>
      <c r="D435" s="49">
        <f t="shared" si="6"/>
        <v>43.891732283201272</v>
      </c>
    </row>
    <row r="436" spans="2:4" x14ac:dyDescent="0.3">
      <c r="B436" s="48">
        <v>434</v>
      </c>
      <c r="C436" s="47">
        <v>492.417173781771</v>
      </c>
      <c r="D436" s="49">
        <f t="shared" si="6"/>
        <v>44.313209028652082</v>
      </c>
    </row>
    <row r="437" spans="2:4" x14ac:dyDescent="0.3">
      <c r="B437" s="48">
        <v>435</v>
      </c>
      <c r="C437" s="47">
        <v>498.48740520061699</v>
      </c>
      <c r="D437" s="49">
        <f t="shared" si="6"/>
        <v>49.34142873163475</v>
      </c>
    </row>
    <row r="438" spans="2:4" x14ac:dyDescent="0.3">
      <c r="B438" s="48">
        <v>436</v>
      </c>
      <c r="C438" s="47">
        <v>511.18133214281698</v>
      </c>
      <c r="D438" s="49">
        <f t="shared" si="6"/>
        <v>60.930803641956366</v>
      </c>
    </row>
    <row r="439" spans="2:4" x14ac:dyDescent="0.3">
      <c r="B439" s="48">
        <v>437</v>
      </c>
      <c r="C439" s="47">
        <v>516.09348887091903</v>
      </c>
      <c r="D439" s="49">
        <f t="shared" si="6"/>
        <v>64.811883087529495</v>
      </c>
    </row>
    <row r="440" spans="2:4" x14ac:dyDescent="0.3">
      <c r="B440" s="48">
        <v>438</v>
      </c>
      <c r="C440" s="47">
        <v>522.24664873965003</v>
      </c>
      <c r="D440" s="49">
        <f t="shared" si="6"/>
        <v>69.92224823769962</v>
      </c>
    </row>
    <row r="441" spans="2:4" x14ac:dyDescent="0.3">
      <c r="B441" s="48">
        <v>439</v>
      </c>
      <c r="C441" s="47">
        <v>523.93083216187301</v>
      </c>
      <c r="D441" s="49">
        <f t="shared" si="6"/>
        <v>70.605832600603932</v>
      </c>
    </row>
    <row r="442" spans="2:4" x14ac:dyDescent="0.3">
      <c r="B442" s="48">
        <v>440</v>
      </c>
      <c r="C442" s="47">
        <v>534.32740251160897</v>
      </c>
      <c r="D442" s="49">
        <f t="shared" si="6"/>
        <v>79.919542345367333</v>
      </c>
    </row>
    <row r="443" spans="2:4" x14ac:dyDescent="0.3">
      <c r="B443" s="48">
        <v>441</v>
      </c>
      <c r="C443" s="47">
        <v>552.17217262614997</v>
      </c>
      <c r="D443" s="49">
        <f t="shared" si="6"/>
        <v>96.611126646690593</v>
      </c>
    </row>
    <row r="444" spans="2:4" x14ac:dyDescent="0.3">
      <c r="B444" s="48">
        <v>442</v>
      </c>
      <c r="C444" s="47">
        <v>566.30624598361499</v>
      </c>
      <c r="D444" s="49">
        <f t="shared" si="6"/>
        <v>109.62705024399993</v>
      </c>
    </row>
    <row r="445" spans="2:4" x14ac:dyDescent="0.3">
      <c r="B445" s="48">
        <v>443</v>
      </c>
      <c r="C445" s="47">
        <v>572.97483081699102</v>
      </c>
      <c r="D445" s="49">
        <f t="shared" si="6"/>
        <v>115.24797376432001</v>
      </c>
    </row>
    <row r="446" spans="2:4" x14ac:dyDescent="0.3">
      <c r="B446" s="48">
        <v>444</v>
      </c>
      <c r="C446" s="47">
        <v>574.60698641475699</v>
      </c>
      <c r="D446" s="49">
        <f t="shared" si="6"/>
        <v>115.8800215446385</v>
      </c>
    </row>
    <row r="447" spans="2:4" x14ac:dyDescent="0.3">
      <c r="B447" s="48">
        <v>445</v>
      </c>
      <c r="C447" s="47">
        <v>597.74136479572996</v>
      </c>
      <c r="D447" s="49">
        <f t="shared" si="6"/>
        <v>137.81127012396431</v>
      </c>
    </row>
    <row r="448" spans="2:4" x14ac:dyDescent="0.3">
      <c r="B448" s="48">
        <v>446</v>
      </c>
      <c r="C448" s="47">
        <v>633.50849271519496</v>
      </c>
      <c r="D448" s="49">
        <f t="shared" si="6"/>
        <v>172.25599099760782</v>
      </c>
    </row>
    <row r="449" spans="2:4" x14ac:dyDescent="0.3">
      <c r="B449" s="48">
        <v>447</v>
      </c>
      <c r="C449" s="47">
        <v>637.90610744410299</v>
      </c>
      <c r="D449" s="49">
        <f t="shared" si="6"/>
        <v>175.62738670160456</v>
      </c>
    </row>
    <row r="450" spans="2:4" x14ac:dyDescent="0.3">
      <c r="B450" s="48">
        <v>448</v>
      </c>
      <c r="C450" s="47">
        <v>655.37593521885196</v>
      </c>
      <c r="D450" s="49">
        <f t="shared" si="6"/>
        <v>191.94756883377539</v>
      </c>
    </row>
    <row r="451" spans="2:4" x14ac:dyDescent="0.3">
      <c r="B451" s="48">
        <v>449</v>
      </c>
      <c r="C451" s="47">
        <v>692.06067669741299</v>
      </c>
      <c r="D451" s="49">
        <f t="shared" si="6"/>
        <v>227.30123924478227</v>
      </c>
    </row>
    <row r="452" spans="2:4" x14ac:dyDescent="0.3">
      <c r="B452" s="48">
        <v>450</v>
      </c>
      <c r="C452" s="47">
        <v>724.52144573480098</v>
      </c>
      <c r="D452" s="49">
        <f t="shared" ref="D452:D486" si="7">ABS(($C$486 - C$3)*(B452 - B$3) - ($C$486 - B$3)*(C452 - C$3)) / SQRT(($C$486 - C$3)^2 + ($B$486 - B$3)^2)</f>
        <v>258.47081956886655</v>
      </c>
    </row>
    <row r="453" spans="2:4" x14ac:dyDescent="0.3">
      <c r="B453" s="48">
        <v>451</v>
      </c>
      <c r="C453" s="47">
        <v>728.00887478434299</v>
      </c>
      <c r="D453" s="49">
        <f t="shared" si="7"/>
        <v>260.94062348188157</v>
      </c>
    </row>
    <row r="454" spans="2:4" x14ac:dyDescent="0.3">
      <c r="B454" s="48">
        <v>452</v>
      </c>
      <c r="C454" s="47">
        <v>734.725621313646</v>
      </c>
      <c r="D454" s="49">
        <f t="shared" si="7"/>
        <v>266.60925395988278</v>
      </c>
    </row>
    <row r="455" spans="2:4" x14ac:dyDescent="0.3">
      <c r="B455" s="48">
        <v>453</v>
      </c>
      <c r="C455" s="47">
        <v>748.60785451964898</v>
      </c>
      <c r="D455" s="49">
        <f t="shared" si="7"/>
        <v>279.37571525697666</v>
      </c>
    </row>
    <row r="456" spans="2:4" x14ac:dyDescent="0.3">
      <c r="B456" s="48">
        <v>454</v>
      </c>
      <c r="C456" s="47">
        <v>755.97331455819301</v>
      </c>
      <c r="D456" s="49">
        <f t="shared" si="7"/>
        <v>285.68693415170395</v>
      </c>
    </row>
    <row r="457" spans="2:4" x14ac:dyDescent="0.3">
      <c r="B457" s="48">
        <v>455</v>
      </c>
      <c r="C457" s="47">
        <v>761.20131189019298</v>
      </c>
      <c r="D457" s="49">
        <f t="shared" si="7"/>
        <v>289.88087206361928</v>
      </c>
    </row>
    <row r="458" spans="2:4" x14ac:dyDescent="0.3">
      <c r="B458" s="48">
        <v>456</v>
      </c>
      <c r="C458" s="47">
        <v>793.56621660617702</v>
      </c>
      <c r="D458" s="49">
        <f t="shared" si="7"/>
        <v>320.95549320829076</v>
      </c>
    </row>
    <row r="459" spans="2:4" x14ac:dyDescent="0.3">
      <c r="B459" s="48">
        <v>457</v>
      </c>
      <c r="C459" s="47">
        <v>830.69731812475698</v>
      </c>
      <c r="D459" s="49">
        <f t="shared" si="7"/>
        <v>356.7513091694052</v>
      </c>
    </row>
    <row r="460" spans="2:4" x14ac:dyDescent="0.3">
      <c r="B460" s="48">
        <v>458</v>
      </c>
      <c r="C460" s="47">
        <v>901.28757148781006</v>
      </c>
      <c r="D460" s="49">
        <f t="shared" si="7"/>
        <v>425.69035878059998</v>
      </c>
    </row>
    <row r="461" spans="2:4" x14ac:dyDescent="0.3">
      <c r="B461" s="48">
        <v>459</v>
      </c>
      <c r="C461" s="47">
        <v>920.35063342383899</v>
      </c>
      <c r="D461" s="49">
        <f t="shared" si="7"/>
        <v>443.58873190553828</v>
      </c>
    </row>
    <row r="462" spans="2:4" x14ac:dyDescent="0.3">
      <c r="B462" s="48">
        <v>460</v>
      </c>
      <c r="C462" s="47">
        <v>944.597833946935</v>
      </c>
      <c r="D462" s="49">
        <f t="shared" si="7"/>
        <v>466.62229546400067</v>
      </c>
    </row>
    <row r="463" spans="2:4" x14ac:dyDescent="0.3">
      <c r="B463" s="48">
        <v>461</v>
      </c>
      <c r="C463" s="47">
        <v>955.81108948003498</v>
      </c>
      <c r="D463" s="49">
        <f t="shared" si="7"/>
        <v>476.74497932671591</v>
      </c>
    </row>
    <row r="464" spans="2:4" x14ac:dyDescent="0.3">
      <c r="B464" s="48">
        <v>462</v>
      </c>
      <c r="C464" s="47">
        <v>966.09992768935604</v>
      </c>
      <c r="D464" s="49">
        <f t="shared" si="7"/>
        <v>485.95197412789707</v>
      </c>
    </row>
    <row r="465" spans="2:4" x14ac:dyDescent="0.3">
      <c r="B465" s="48">
        <v>463</v>
      </c>
      <c r="C465" s="47">
        <v>1008.29906206792</v>
      </c>
      <c r="D465" s="49">
        <f t="shared" si="7"/>
        <v>526.76797105491005</v>
      </c>
    </row>
    <row r="466" spans="2:4" x14ac:dyDescent="0.3">
      <c r="B466" s="48">
        <v>464</v>
      </c>
      <c r="C466" s="47">
        <v>1018.07031401617</v>
      </c>
      <c r="D466" s="49">
        <f t="shared" si="7"/>
        <v>535.46226659627484</v>
      </c>
    </row>
    <row r="467" spans="2:4" x14ac:dyDescent="0.3">
      <c r="B467" s="48">
        <v>465</v>
      </c>
      <c r="C467" s="47">
        <v>1021.32367010138</v>
      </c>
      <c r="D467" s="49">
        <f t="shared" si="7"/>
        <v>537.70020764007893</v>
      </c>
    </row>
    <row r="468" spans="2:4" x14ac:dyDescent="0.3">
      <c r="B468" s="48">
        <v>466</v>
      </c>
      <c r="C468" s="47">
        <v>1032.2604500231901</v>
      </c>
      <c r="D468" s="49">
        <f t="shared" si="7"/>
        <v>547.54902634846712</v>
      </c>
    </row>
    <row r="469" spans="2:4" x14ac:dyDescent="0.3">
      <c r="B469" s="48">
        <v>467</v>
      </c>
      <c r="C469" s="47">
        <v>1042.02298908178</v>
      </c>
      <c r="D469" s="49">
        <f t="shared" si="7"/>
        <v>556.23469126646444</v>
      </c>
    </row>
    <row r="470" spans="2:4" x14ac:dyDescent="0.3">
      <c r="B470" s="48">
        <v>468</v>
      </c>
      <c r="C470" s="47">
        <v>1086.3263539673001</v>
      </c>
      <c r="D470" s="49">
        <f t="shared" si="7"/>
        <v>599.13505075203375</v>
      </c>
    </row>
    <row r="471" spans="2:4" x14ac:dyDescent="0.3">
      <c r="B471" s="48">
        <v>469</v>
      </c>
      <c r="C471" s="47">
        <v>1104.06744951101</v>
      </c>
      <c r="D471" s="49">
        <f t="shared" si="7"/>
        <v>615.72393936816457</v>
      </c>
    </row>
    <row r="472" spans="2:4" x14ac:dyDescent="0.3">
      <c r="B472" s="48">
        <v>470</v>
      </c>
      <c r="C472" s="47">
        <v>1109.30916456048</v>
      </c>
      <c r="D472" s="49">
        <f t="shared" si="7"/>
        <v>619.93146547613969</v>
      </c>
    </row>
    <row r="473" spans="2:4" x14ac:dyDescent="0.3">
      <c r="B473" s="48">
        <v>471</v>
      </c>
      <c r="C473" s="47">
        <v>1145.75598897494</v>
      </c>
      <c r="D473" s="49">
        <f t="shared" si="7"/>
        <v>655.0494652137985</v>
      </c>
    </row>
    <row r="474" spans="2:4" x14ac:dyDescent="0.3">
      <c r="B474" s="48">
        <v>472</v>
      </c>
      <c r="C474" s="47">
        <v>1316.5595989963899</v>
      </c>
      <c r="D474" s="49">
        <f t="shared" si="7"/>
        <v>823.25566630650053</v>
      </c>
    </row>
    <row r="475" spans="2:4" x14ac:dyDescent="0.3">
      <c r="B475" s="48">
        <v>473</v>
      </c>
      <c r="C475" s="47">
        <v>1334.8856093885099</v>
      </c>
      <c r="D475" s="49">
        <f t="shared" si="7"/>
        <v>840.42394705953802</v>
      </c>
    </row>
    <row r="476" spans="2:4" x14ac:dyDescent="0.3">
      <c r="B476" s="48">
        <v>474</v>
      </c>
      <c r="C476" s="47">
        <v>1525.79979397227</v>
      </c>
      <c r="D476" s="49">
        <f t="shared" si="7"/>
        <v>1028.5508405431956</v>
      </c>
    </row>
    <row r="477" spans="2:4" x14ac:dyDescent="0.3">
      <c r="B477" s="48">
        <v>475</v>
      </c>
      <c r="C477" s="47">
        <v>1617.2447628029499</v>
      </c>
      <c r="D477" s="49">
        <f t="shared" si="7"/>
        <v>1118.147697341564</v>
      </c>
    </row>
    <row r="478" spans="2:4" x14ac:dyDescent="0.3">
      <c r="B478" s="48">
        <v>476</v>
      </c>
      <c r="C478" s="47">
        <v>1823.2816269001601</v>
      </c>
      <c r="D478" s="49">
        <f t="shared" si="7"/>
        <v>1321.2544834076555</v>
      </c>
    </row>
    <row r="479" spans="2:4" x14ac:dyDescent="0.3">
      <c r="B479" s="48">
        <v>477</v>
      </c>
      <c r="C479" s="47">
        <v>1845.15955794622</v>
      </c>
      <c r="D479" s="49">
        <f t="shared" si="7"/>
        <v>1341.9411479107439</v>
      </c>
    </row>
    <row r="480" spans="2:4" x14ac:dyDescent="0.3">
      <c r="B480" s="48">
        <v>478</v>
      </c>
      <c r="C480" s="47">
        <v>2010.5354149142699</v>
      </c>
      <c r="D480" s="49">
        <f t="shared" si="7"/>
        <v>1504.7708442886833</v>
      </c>
    </row>
    <row r="481" spans="2:4" x14ac:dyDescent="0.3">
      <c r="B481" s="48">
        <v>479</v>
      </c>
      <c r="C481" s="47">
        <v>2117.7088528402701</v>
      </c>
      <c r="D481" s="49">
        <f t="shared" si="7"/>
        <v>1609.9476634425641</v>
      </c>
    </row>
    <row r="482" spans="2:4" x14ac:dyDescent="0.3">
      <c r="B482" s="48">
        <v>480</v>
      </c>
      <c r="C482" s="47">
        <v>2190.23044781308</v>
      </c>
      <c r="D482" s="49">
        <f t="shared" si="7"/>
        <v>1680.7998191159752</v>
      </c>
    </row>
    <row r="483" spans="2:4" x14ac:dyDescent="0.3">
      <c r="B483" s="48">
        <v>481</v>
      </c>
      <c r="C483" s="47">
        <v>2263.0148101145701</v>
      </c>
      <c r="D483" s="49">
        <f t="shared" si="7"/>
        <v>1751.9122610934312</v>
      </c>
    </row>
    <row r="484" spans="2:4" x14ac:dyDescent="0.3">
      <c r="B484" s="48">
        <v>482</v>
      </c>
      <c r="C484" s="47">
        <v>2468.2675398517099</v>
      </c>
      <c r="D484" s="49">
        <f t="shared" si="7"/>
        <v>1954.2423165230236</v>
      </c>
    </row>
    <row r="485" spans="2:4" x14ac:dyDescent="0.3">
      <c r="B485" s="48">
        <v>483</v>
      </c>
      <c r="C485" s="47">
        <v>2468.2927594182702</v>
      </c>
      <c r="D485" s="49">
        <f t="shared" si="7"/>
        <v>1953.2826008124282</v>
      </c>
    </row>
    <row r="486" spans="2:4" ht="15" thickBot="1" x14ac:dyDescent="0.35">
      <c r="B486" s="50">
        <v>484</v>
      </c>
      <c r="C486" s="51">
        <v>2746.3257732185598</v>
      </c>
      <c r="D486" s="52">
        <f t="shared" si="7"/>
        <v>2227.7057556438403</v>
      </c>
    </row>
    <row r="487" spans="2:4" x14ac:dyDescent="0.3"/>
    <row r="488" spans="2:4" x14ac:dyDescent="0.3">
      <c r="B488" s="47" t="s">
        <v>133</v>
      </c>
      <c r="C488" s="47"/>
      <c r="D488" s="47">
        <f>MAX(D3:D486)</f>
        <v>2227.7057556438403</v>
      </c>
    </row>
    <row r="489" spans="2:4" x14ac:dyDescent="0.3"/>
    <row r="490" spans="2:4" hidden="1" x14ac:dyDescent="0.3">
      <c r="D490" s="60"/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EA643-4BE7-40D4-8ABB-EB1D50E6D88E}">
  <dimension ref="A1:BK495"/>
  <sheetViews>
    <sheetView zoomScale="70" zoomScaleNormal="70" workbookViewId="0">
      <pane ySplit="3" topLeftCell="A4" activePane="bottomLeft" state="frozen"/>
      <selection activeCell="Y1" sqref="Y1"/>
      <selection pane="bottomLeft"/>
    </sheetView>
  </sheetViews>
  <sheetFormatPr baseColWidth="10" defaultColWidth="0" defaultRowHeight="14.4" zeroHeight="1" x14ac:dyDescent="0.3"/>
  <cols>
    <col min="1" max="63" width="11.5546875" style="43" customWidth="1"/>
    <col min="64" max="64" width="11.5546875" style="43" hidden="1" customWidth="1"/>
    <col min="65" max="16384" width="11.5546875" style="43" hidden="1"/>
  </cols>
  <sheetData>
    <row r="1" spans="2:49" x14ac:dyDescent="0.3"/>
    <row r="2" spans="2:49" s="44" customFormat="1" ht="15" thickBot="1" x14ac:dyDescent="0.35">
      <c r="C2" s="44" t="s">
        <v>136</v>
      </c>
      <c r="K2" s="44" t="s">
        <v>137</v>
      </c>
      <c r="S2" s="44" t="s">
        <v>138</v>
      </c>
      <c r="AA2" s="44" t="s">
        <v>139</v>
      </c>
      <c r="AI2" s="44" t="s">
        <v>140</v>
      </c>
      <c r="AQ2" s="44" t="s">
        <v>141</v>
      </c>
    </row>
    <row r="3" spans="2:49" s="64" customFormat="1" ht="15" thickBot="1" x14ac:dyDescent="0.35">
      <c r="B3" s="83" t="s">
        <v>142</v>
      </c>
      <c r="C3" s="80" t="s">
        <v>81</v>
      </c>
      <c r="D3" s="81" t="s">
        <v>82</v>
      </c>
      <c r="E3" s="81" t="s">
        <v>83</v>
      </c>
      <c r="F3" s="81" t="s">
        <v>84</v>
      </c>
      <c r="G3" s="81" t="s">
        <v>85</v>
      </c>
      <c r="H3" s="81" t="s">
        <v>86</v>
      </c>
      <c r="I3" s="82" t="s">
        <v>87</v>
      </c>
      <c r="K3" s="68">
        <v>0</v>
      </c>
      <c r="L3" s="69">
        <v>1</v>
      </c>
      <c r="M3" s="69">
        <v>2</v>
      </c>
      <c r="N3" s="69">
        <v>3</v>
      </c>
      <c r="O3" s="69">
        <v>4</v>
      </c>
      <c r="P3" s="69">
        <v>5</v>
      </c>
      <c r="Q3" s="70">
        <v>6</v>
      </c>
      <c r="S3" s="68">
        <v>0</v>
      </c>
      <c r="T3" s="69">
        <v>1</v>
      </c>
      <c r="U3" s="69">
        <v>2</v>
      </c>
      <c r="V3" s="69">
        <v>3</v>
      </c>
      <c r="W3" s="69">
        <v>4</v>
      </c>
      <c r="X3" s="69">
        <v>5</v>
      </c>
      <c r="Y3" s="70">
        <v>6</v>
      </c>
      <c r="AA3" s="68">
        <v>0</v>
      </c>
      <c r="AB3" s="69">
        <v>1</v>
      </c>
      <c r="AC3" s="69">
        <v>2</v>
      </c>
      <c r="AD3" s="69">
        <v>3</v>
      </c>
      <c r="AE3" s="69">
        <v>4</v>
      </c>
      <c r="AF3" s="69">
        <v>5</v>
      </c>
      <c r="AG3" s="70">
        <v>6</v>
      </c>
      <c r="AI3" s="65">
        <v>0</v>
      </c>
      <c r="AJ3" s="66">
        <v>1</v>
      </c>
      <c r="AK3" s="66">
        <v>2</v>
      </c>
      <c r="AL3" s="66">
        <v>3</v>
      </c>
      <c r="AM3" s="66">
        <v>4</v>
      </c>
      <c r="AN3" s="66">
        <v>5</v>
      </c>
      <c r="AO3" s="67">
        <v>6</v>
      </c>
      <c r="AQ3" s="65">
        <v>0</v>
      </c>
      <c r="AR3" s="66">
        <v>1</v>
      </c>
      <c r="AS3" s="66">
        <v>2</v>
      </c>
      <c r="AT3" s="66">
        <v>3</v>
      </c>
      <c r="AU3" s="66">
        <v>4</v>
      </c>
      <c r="AV3" s="66">
        <v>5</v>
      </c>
      <c r="AW3" s="67">
        <v>6</v>
      </c>
    </row>
    <row r="4" spans="2:49" x14ac:dyDescent="0.3">
      <c r="C4" s="77"/>
      <c r="D4" s="78"/>
      <c r="E4" s="78"/>
      <c r="F4" s="78">
        <v>39.889633178710902</v>
      </c>
      <c r="G4" s="78"/>
      <c r="H4" s="78"/>
      <c r="I4" s="79"/>
      <c r="K4" s="53"/>
      <c r="L4" s="54"/>
      <c r="M4" s="54"/>
      <c r="N4" s="54">
        <v>48.018604278564403</v>
      </c>
      <c r="O4" s="54"/>
      <c r="P4" s="54"/>
      <c r="Q4" s="55"/>
      <c r="S4" s="53"/>
      <c r="T4" s="54"/>
      <c r="U4" s="54"/>
      <c r="V4" s="54">
        <v>9.9243037402629797E-2</v>
      </c>
      <c r="W4" s="54"/>
      <c r="X4" s="54"/>
      <c r="Y4" s="55"/>
      <c r="AA4" s="53"/>
      <c r="AB4" s="54"/>
      <c r="AC4" s="54"/>
      <c r="AD4" s="54">
        <v>49.959663391113203</v>
      </c>
      <c r="AE4" s="54"/>
      <c r="AF4" s="54"/>
      <c r="AG4" s="55"/>
      <c r="AI4" s="48"/>
      <c r="AJ4" s="47"/>
      <c r="AK4" s="47"/>
      <c r="AL4" s="47">
        <v>2.04030442237854</v>
      </c>
      <c r="AM4" s="47"/>
      <c r="AN4" s="47"/>
      <c r="AO4" s="49"/>
      <c r="AQ4" s="48"/>
      <c r="AR4" s="47"/>
      <c r="AS4" s="47"/>
      <c r="AT4" s="47">
        <v>47.919361114501903</v>
      </c>
      <c r="AU4" s="47"/>
      <c r="AV4" s="47"/>
      <c r="AW4" s="49"/>
    </row>
    <row r="5" spans="2:49" x14ac:dyDescent="0.3">
      <c r="C5" s="72"/>
      <c r="D5" s="71"/>
      <c r="E5" s="71"/>
      <c r="F5" s="71">
        <v>31.331619262695298</v>
      </c>
      <c r="G5" s="71"/>
      <c r="H5" s="71"/>
      <c r="I5" s="73"/>
      <c r="K5" s="48"/>
      <c r="L5" s="47"/>
      <c r="M5" s="47"/>
      <c r="N5" s="47">
        <v>44.8487739562988</v>
      </c>
      <c r="O5" s="47"/>
      <c r="P5" s="47"/>
      <c r="Q5" s="49"/>
      <c r="S5" s="48"/>
      <c r="T5" s="47"/>
      <c r="U5" s="47"/>
      <c r="V5" s="47">
        <v>2.5439769029617299E-2</v>
      </c>
      <c r="W5" s="47"/>
      <c r="X5" s="47"/>
      <c r="Y5" s="49"/>
      <c r="AA5" s="48"/>
      <c r="AB5" s="47"/>
      <c r="AC5" s="47"/>
      <c r="AD5" s="47">
        <v>46.595657348632798</v>
      </c>
      <c r="AE5" s="47"/>
      <c r="AF5" s="47"/>
      <c r="AG5" s="49"/>
      <c r="AI5" s="48"/>
      <c r="AJ5" s="47"/>
      <c r="AK5" s="47"/>
      <c r="AL5" s="47">
        <v>1.7723211050033501</v>
      </c>
      <c r="AM5" s="47"/>
      <c r="AN5" s="47"/>
      <c r="AO5" s="49"/>
      <c r="AQ5" s="48"/>
      <c r="AR5" s="47"/>
      <c r="AS5" s="47"/>
      <c r="AT5" s="47">
        <v>44.823337554931598</v>
      </c>
      <c r="AU5" s="47"/>
      <c r="AV5" s="47"/>
      <c r="AW5" s="49"/>
    </row>
    <row r="6" spans="2:49" x14ac:dyDescent="0.3">
      <c r="C6" s="72"/>
      <c r="D6" s="71"/>
      <c r="E6" s="71"/>
      <c r="F6" s="71">
        <v>31.331619262695298</v>
      </c>
      <c r="G6" s="71"/>
      <c r="H6" s="71"/>
      <c r="I6" s="73"/>
      <c r="K6" s="48"/>
      <c r="L6" s="47"/>
      <c r="M6" s="47"/>
      <c r="N6" s="47">
        <v>44.8487739562988</v>
      </c>
      <c r="O6" s="47"/>
      <c r="P6" s="47"/>
      <c r="Q6" s="49"/>
      <c r="S6" s="48"/>
      <c r="T6" s="47"/>
      <c r="U6" s="47"/>
      <c r="V6" s="47">
        <v>2.5439769029617299E-2</v>
      </c>
      <c r="W6" s="47"/>
      <c r="X6" s="47"/>
      <c r="Y6" s="49"/>
      <c r="AA6" s="48"/>
      <c r="AB6" s="47"/>
      <c r="AC6" s="47"/>
      <c r="AD6" s="47">
        <v>46.595657348632798</v>
      </c>
      <c r="AE6" s="47"/>
      <c r="AF6" s="47"/>
      <c r="AG6" s="49"/>
      <c r="AI6" s="48"/>
      <c r="AJ6" s="47"/>
      <c r="AK6" s="47"/>
      <c r="AL6" s="47">
        <v>1.7723211050033501</v>
      </c>
      <c r="AM6" s="47"/>
      <c r="AN6" s="47"/>
      <c r="AO6" s="49"/>
      <c r="AQ6" s="48"/>
      <c r="AR6" s="47"/>
      <c r="AS6" s="47"/>
      <c r="AT6" s="47">
        <v>44.823337554931598</v>
      </c>
      <c r="AU6" s="47"/>
      <c r="AV6" s="47"/>
      <c r="AW6" s="49"/>
    </row>
    <row r="7" spans="2:49" x14ac:dyDescent="0.3">
      <c r="C7" s="72"/>
      <c r="D7" s="71"/>
      <c r="E7" s="71"/>
      <c r="F7" s="71">
        <v>31.331619262695298</v>
      </c>
      <c r="G7" s="71"/>
      <c r="H7" s="71"/>
      <c r="I7" s="73"/>
      <c r="K7" s="48"/>
      <c r="L7" s="47"/>
      <c r="M7" s="47"/>
      <c r="N7" s="47">
        <v>44.8487739562988</v>
      </c>
      <c r="O7" s="47"/>
      <c r="P7" s="47"/>
      <c r="Q7" s="49"/>
      <c r="S7" s="48"/>
      <c r="T7" s="47"/>
      <c r="U7" s="47"/>
      <c r="V7" s="47">
        <v>2.5439769029617299E-2</v>
      </c>
      <c r="W7" s="47"/>
      <c r="X7" s="47"/>
      <c r="Y7" s="49"/>
      <c r="AA7" s="48"/>
      <c r="AB7" s="47"/>
      <c r="AC7" s="47"/>
      <c r="AD7" s="47">
        <v>46.595657348632798</v>
      </c>
      <c r="AE7" s="47"/>
      <c r="AF7" s="47"/>
      <c r="AG7" s="49"/>
      <c r="AI7" s="48"/>
      <c r="AJ7" s="47"/>
      <c r="AK7" s="47"/>
      <c r="AL7" s="47">
        <v>1.7723211050033501</v>
      </c>
      <c r="AM7" s="47"/>
      <c r="AN7" s="47"/>
      <c r="AO7" s="49"/>
      <c r="AQ7" s="48"/>
      <c r="AR7" s="47"/>
      <c r="AS7" s="47"/>
      <c r="AT7" s="47">
        <v>44.823337554931598</v>
      </c>
      <c r="AU7" s="47"/>
      <c r="AV7" s="47"/>
      <c r="AW7" s="49"/>
    </row>
    <row r="8" spans="2:49" x14ac:dyDescent="0.3">
      <c r="C8" s="72"/>
      <c r="D8" s="71"/>
      <c r="E8" s="71"/>
      <c r="F8" s="71">
        <v>33.048824310302699</v>
      </c>
      <c r="G8" s="71"/>
      <c r="H8" s="71"/>
      <c r="I8" s="73"/>
      <c r="K8" s="48"/>
      <c r="L8" s="47"/>
      <c r="M8" s="47"/>
      <c r="N8" s="47">
        <v>43.276287078857401</v>
      </c>
      <c r="O8" s="47"/>
      <c r="P8" s="47"/>
      <c r="Q8" s="49"/>
      <c r="S8" s="48"/>
      <c r="T8" s="47"/>
      <c r="U8" s="47"/>
      <c r="V8" s="47">
        <v>3.7638522684574099E-2</v>
      </c>
      <c r="W8" s="47"/>
      <c r="X8" s="47"/>
      <c r="Y8" s="49"/>
      <c r="AA8" s="48"/>
      <c r="AB8" s="47"/>
      <c r="AC8" s="47"/>
      <c r="AD8" s="47">
        <v>45.045131683349602</v>
      </c>
      <c r="AE8" s="47"/>
      <c r="AF8" s="47"/>
      <c r="AG8" s="49"/>
      <c r="AI8" s="48"/>
      <c r="AJ8" s="47"/>
      <c r="AK8" s="47"/>
      <c r="AL8" s="47">
        <v>1.8064831495285001</v>
      </c>
      <c r="AM8" s="47"/>
      <c r="AN8" s="47"/>
      <c r="AO8" s="49"/>
      <c r="AQ8" s="48"/>
      <c r="AR8" s="47"/>
      <c r="AS8" s="47"/>
      <c r="AT8" s="47">
        <v>43.238651275634702</v>
      </c>
      <c r="AU8" s="47"/>
      <c r="AV8" s="47"/>
      <c r="AW8" s="49"/>
    </row>
    <row r="9" spans="2:49" x14ac:dyDescent="0.3">
      <c r="C9" s="72"/>
      <c r="D9" s="71"/>
      <c r="E9" s="71"/>
      <c r="F9" s="71">
        <v>39.889633178710902</v>
      </c>
      <c r="G9" s="71"/>
      <c r="H9" s="71"/>
      <c r="I9" s="73"/>
      <c r="K9" s="48"/>
      <c r="L9" s="47"/>
      <c r="M9" s="47"/>
      <c r="N9" s="47">
        <v>43.276287078857401</v>
      </c>
      <c r="O9" s="47"/>
      <c r="P9" s="47"/>
      <c r="Q9" s="49"/>
      <c r="S9" s="48"/>
      <c r="T9" s="47"/>
      <c r="U9" s="47"/>
      <c r="V9" s="47">
        <v>3.7638522684574099E-2</v>
      </c>
      <c r="W9" s="47"/>
      <c r="X9" s="47"/>
      <c r="Y9" s="49"/>
      <c r="AA9" s="48"/>
      <c r="AB9" s="47"/>
      <c r="AC9" s="47"/>
      <c r="AD9" s="47">
        <v>45.045131683349602</v>
      </c>
      <c r="AE9" s="47"/>
      <c r="AF9" s="47"/>
      <c r="AG9" s="49"/>
      <c r="AI9" s="48"/>
      <c r="AJ9" s="47"/>
      <c r="AK9" s="47"/>
      <c r="AL9" s="47">
        <v>1.8064831495285001</v>
      </c>
      <c r="AM9" s="47"/>
      <c r="AN9" s="47"/>
      <c r="AO9" s="49"/>
      <c r="AQ9" s="48"/>
      <c r="AR9" s="47"/>
      <c r="AS9" s="47"/>
      <c r="AT9" s="47">
        <v>43.238651275634702</v>
      </c>
      <c r="AU9" s="47"/>
      <c r="AV9" s="47"/>
      <c r="AW9" s="49"/>
    </row>
    <row r="10" spans="2:49" x14ac:dyDescent="0.3">
      <c r="C10" s="72"/>
      <c r="D10" s="71"/>
      <c r="E10" s="71"/>
      <c r="F10" s="71">
        <v>39.889633178710902</v>
      </c>
      <c r="G10" s="71"/>
      <c r="H10" s="71"/>
      <c r="I10" s="73"/>
      <c r="K10" s="48"/>
      <c r="L10" s="47"/>
      <c r="M10" s="47"/>
      <c r="N10" s="47">
        <v>43.276287078857401</v>
      </c>
      <c r="O10" s="47"/>
      <c r="P10" s="47"/>
      <c r="Q10" s="49"/>
      <c r="S10" s="48"/>
      <c r="T10" s="47"/>
      <c r="U10" s="47"/>
      <c r="V10" s="47">
        <v>3.7638522684574099E-2</v>
      </c>
      <c r="W10" s="47"/>
      <c r="X10" s="47"/>
      <c r="Y10" s="49"/>
      <c r="AA10" s="48"/>
      <c r="AB10" s="47"/>
      <c r="AC10" s="47"/>
      <c r="AD10" s="47">
        <v>45.045131683349602</v>
      </c>
      <c r="AE10" s="47"/>
      <c r="AF10" s="47"/>
      <c r="AG10" s="49"/>
      <c r="AI10" s="48"/>
      <c r="AJ10" s="47"/>
      <c r="AK10" s="47"/>
      <c r="AL10" s="47">
        <v>1.8064831495285001</v>
      </c>
      <c r="AM10" s="47"/>
      <c r="AN10" s="47"/>
      <c r="AO10" s="49"/>
      <c r="AQ10" s="48"/>
      <c r="AR10" s="47"/>
      <c r="AS10" s="47"/>
      <c r="AT10" s="47">
        <v>43.238651275634702</v>
      </c>
      <c r="AU10" s="47"/>
      <c r="AV10" s="47"/>
      <c r="AW10" s="49"/>
    </row>
    <row r="11" spans="2:49" x14ac:dyDescent="0.3">
      <c r="C11" s="72"/>
      <c r="D11" s="71"/>
      <c r="E11" s="71"/>
      <c r="F11" s="71">
        <v>39.889633178710902</v>
      </c>
      <c r="G11" s="71"/>
      <c r="H11" s="71"/>
      <c r="I11" s="73"/>
      <c r="K11" s="48"/>
      <c r="L11" s="47"/>
      <c r="M11" s="47"/>
      <c r="N11" s="47">
        <v>48.018604278564403</v>
      </c>
      <c r="O11" s="47"/>
      <c r="P11" s="47"/>
      <c r="Q11" s="49"/>
      <c r="S11" s="48"/>
      <c r="T11" s="47"/>
      <c r="U11" s="47"/>
      <c r="V11" s="47">
        <v>9.9243037402629797E-2</v>
      </c>
      <c r="W11" s="47"/>
      <c r="X11" s="47"/>
      <c r="Y11" s="49"/>
      <c r="AA11" s="48"/>
      <c r="AB11" s="47"/>
      <c r="AC11" s="47"/>
      <c r="AD11" s="47">
        <v>49.959663391113203</v>
      </c>
      <c r="AE11" s="47"/>
      <c r="AF11" s="47"/>
      <c r="AG11" s="49"/>
      <c r="AI11" s="48"/>
      <c r="AJ11" s="47"/>
      <c r="AK11" s="47"/>
      <c r="AL11" s="47">
        <v>2.04030442237854</v>
      </c>
      <c r="AM11" s="47"/>
      <c r="AN11" s="47"/>
      <c r="AO11" s="49"/>
      <c r="AQ11" s="48"/>
      <c r="AR11" s="47"/>
      <c r="AS11" s="47"/>
      <c r="AT11" s="47">
        <v>47.919361114501903</v>
      </c>
      <c r="AU11" s="47"/>
      <c r="AV11" s="47"/>
      <c r="AW11" s="49"/>
    </row>
    <row r="12" spans="2:49" x14ac:dyDescent="0.3">
      <c r="C12" s="72"/>
      <c r="D12" s="71"/>
      <c r="E12" s="71"/>
      <c r="F12" s="71">
        <v>31.956132888793899</v>
      </c>
      <c r="G12" s="71"/>
      <c r="H12" s="71"/>
      <c r="I12" s="73"/>
      <c r="K12" s="48"/>
      <c r="L12" s="47"/>
      <c r="M12" s="47"/>
      <c r="N12" s="47">
        <v>38.1133003234863</v>
      </c>
      <c r="O12" s="47"/>
      <c r="P12" s="47"/>
      <c r="Q12" s="49"/>
      <c r="S12" s="48"/>
      <c r="T12" s="47"/>
      <c r="U12" s="47"/>
      <c r="V12" s="47">
        <v>8.0176055431365897E-2</v>
      </c>
      <c r="W12" s="47"/>
      <c r="X12" s="47"/>
      <c r="Y12" s="49"/>
      <c r="AA12" s="48"/>
      <c r="AB12" s="47"/>
      <c r="AC12" s="47"/>
      <c r="AD12" s="47">
        <v>40.267105102538999</v>
      </c>
      <c r="AE12" s="47"/>
      <c r="AF12" s="47"/>
      <c r="AG12" s="49"/>
      <c r="AI12" s="48"/>
      <c r="AJ12" s="47"/>
      <c r="AK12" s="47"/>
      <c r="AL12" s="47">
        <v>2.2339842319488499</v>
      </c>
      <c r="AM12" s="47"/>
      <c r="AN12" s="47"/>
      <c r="AO12" s="49"/>
      <c r="AQ12" s="48"/>
      <c r="AR12" s="47"/>
      <c r="AS12" s="47"/>
      <c r="AT12" s="47">
        <v>38.033123016357401</v>
      </c>
      <c r="AU12" s="47"/>
      <c r="AV12" s="47"/>
      <c r="AW12" s="49"/>
    </row>
    <row r="13" spans="2:49" x14ac:dyDescent="0.3">
      <c r="C13" s="72"/>
      <c r="D13" s="71"/>
      <c r="E13" s="71"/>
      <c r="F13" s="71">
        <v>39.008049011230398</v>
      </c>
      <c r="G13" s="71"/>
      <c r="H13" s="71"/>
      <c r="I13" s="73"/>
      <c r="K13" s="48"/>
      <c r="L13" s="47"/>
      <c r="M13" s="47"/>
      <c r="N13" s="47">
        <v>40.8186645507812</v>
      </c>
      <c r="O13" s="47"/>
      <c r="P13" s="47"/>
      <c r="Q13" s="49"/>
      <c r="S13" s="48"/>
      <c r="T13" s="47"/>
      <c r="U13" s="47"/>
      <c r="V13" s="47">
        <v>5.4472889751195901E-2</v>
      </c>
      <c r="W13" s="47"/>
      <c r="X13" s="47"/>
      <c r="Y13" s="49"/>
      <c r="AA13" s="48"/>
      <c r="AB13" s="47"/>
      <c r="AC13" s="47"/>
      <c r="AD13" s="47">
        <v>42.729976654052699</v>
      </c>
      <c r="AE13" s="47"/>
      <c r="AF13" s="47"/>
      <c r="AG13" s="49"/>
      <c r="AI13" s="48"/>
      <c r="AJ13" s="47"/>
      <c r="AK13" s="47"/>
      <c r="AL13" s="47">
        <v>1.9657849073410001</v>
      </c>
      <c r="AM13" s="47"/>
      <c r="AN13" s="47"/>
      <c r="AO13" s="49"/>
      <c r="AQ13" s="48"/>
      <c r="AR13" s="47"/>
      <c r="AS13" s="47"/>
      <c r="AT13" s="47">
        <v>40.764190673828097</v>
      </c>
      <c r="AU13" s="47"/>
      <c r="AV13" s="47"/>
      <c r="AW13" s="49"/>
    </row>
    <row r="14" spans="2:49" x14ac:dyDescent="0.3">
      <c r="C14" s="72"/>
      <c r="D14" s="71"/>
      <c r="E14" s="71"/>
      <c r="F14" s="71">
        <v>39.008049011230398</v>
      </c>
      <c r="G14" s="71"/>
      <c r="H14" s="71"/>
      <c r="I14" s="73"/>
      <c r="K14" s="48"/>
      <c r="L14" s="47"/>
      <c r="M14" s="47"/>
      <c r="N14" s="47">
        <v>43.305206298828097</v>
      </c>
      <c r="O14" s="47"/>
      <c r="P14" s="47"/>
      <c r="Q14" s="49"/>
      <c r="S14" s="48"/>
      <c r="T14" s="47"/>
      <c r="U14" s="47"/>
      <c r="V14" s="47">
        <v>0.187574103474617</v>
      </c>
      <c r="W14" s="47"/>
      <c r="X14" s="47"/>
      <c r="Y14" s="49"/>
      <c r="AA14" s="48"/>
      <c r="AB14" s="47"/>
      <c r="AC14" s="47"/>
      <c r="AD14" s="47">
        <v>45.424541473388601</v>
      </c>
      <c r="AE14" s="47"/>
      <c r="AF14" s="47"/>
      <c r="AG14" s="49"/>
      <c r="AI14" s="48"/>
      <c r="AJ14" s="47"/>
      <c r="AK14" s="47"/>
      <c r="AL14" s="47">
        <v>2.3069100379943799</v>
      </c>
      <c r="AM14" s="47"/>
      <c r="AN14" s="47"/>
      <c r="AO14" s="49"/>
      <c r="AQ14" s="48"/>
      <c r="AR14" s="47"/>
      <c r="AS14" s="47"/>
      <c r="AT14" s="47">
        <v>43.117630004882798</v>
      </c>
      <c r="AU14" s="47"/>
      <c r="AV14" s="47"/>
      <c r="AW14" s="49"/>
    </row>
    <row r="15" spans="2:49" x14ac:dyDescent="0.3">
      <c r="C15" s="72"/>
      <c r="D15" s="71"/>
      <c r="E15" s="71"/>
      <c r="F15" s="71">
        <v>39.008049011230398</v>
      </c>
      <c r="G15" s="71"/>
      <c r="H15" s="71"/>
      <c r="I15" s="73"/>
      <c r="K15" s="48"/>
      <c r="L15" s="47"/>
      <c r="M15" s="47"/>
      <c r="N15" s="47">
        <v>43.305206298828097</v>
      </c>
      <c r="O15" s="47"/>
      <c r="P15" s="47"/>
      <c r="Q15" s="49"/>
      <c r="S15" s="48"/>
      <c r="T15" s="47"/>
      <c r="U15" s="47"/>
      <c r="V15" s="47">
        <v>0.187574103474617</v>
      </c>
      <c r="W15" s="47"/>
      <c r="X15" s="47"/>
      <c r="Y15" s="49"/>
      <c r="AA15" s="48"/>
      <c r="AB15" s="47"/>
      <c r="AC15" s="47"/>
      <c r="AD15" s="47">
        <v>45.424541473388601</v>
      </c>
      <c r="AE15" s="47"/>
      <c r="AF15" s="47"/>
      <c r="AG15" s="49"/>
      <c r="AI15" s="48"/>
      <c r="AJ15" s="47"/>
      <c r="AK15" s="47"/>
      <c r="AL15" s="47">
        <v>2.3069100379943799</v>
      </c>
      <c r="AM15" s="47"/>
      <c r="AN15" s="47"/>
      <c r="AO15" s="49"/>
      <c r="AQ15" s="48"/>
      <c r="AR15" s="47"/>
      <c r="AS15" s="47"/>
      <c r="AT15" s="47">
        <v>43.117630004882798</v>
      </c>
      <c r="AU15" s="47"/>
      <c r="AV15" s="47"/>
      <c r="AW15" s="49"/>
    </row>
    <row r="16" spans="2:49" x14ac:dyDescent="0.3">
      <c r="C16" s="72"/>
      <c r="D16" s="71"/>
      <c r="E16" s="71"/>
      <c r="F16" s="71">
        <v>39.889633178710902</v>
      </c>
      <c r="G16" s="71"/>
      <c r="H16" s="71"/>
      <c r="I16" s="73"/>
      <c r="K16" s="48"/>
      <c r="L16" s="47"/>
      <c r="M16" s="47"/>
      <c r="N16" s="47">
        <v>45.807640075683501</v>
      </c>
      <c r="O16" s="47"/>
      <c r="P16" s="47"/>
      <c r="Q16" s="49"/>
      <c r="S16" s="48"/>
      <c r="T16" s="47"/>
      <c r="U16" s="47"/>
      <c r="V16" s="47">
        <v>0.13833168148994399</v>
      </c>
      <c r="W16" s="47"/>
      <c r="X16" s="47"/>
      <c r="Y16" s="49"/>
      <c r="AA16" s="48"/>
      <c r="AB16" s="47"/>
      <c r="AC16" s="47"/>
      <c r="AD16" s="47">
        <v>47.796150207519503</v>
      </c>
      <c r="AE16" s="47"/>
      <c r="AF16" s="47"/>
      <c r="AG16" s="49"/>
      <c r="AI16" s="48"/>
      <c r="AJ16" s="47"/>
      <c r="AK16" s="47"/>
      <c r="AL16" s="47">
        <v>2.1268417835235498</v>
      </c>
      <c r="AM16" s="47"/>
      <c r="AN16" s="47"/>
      <c r="AO16" s="49"/>
      <c r="AQ16" s="48"/>
      <c r="AR16" s="47"/>
      <c r="AS16" s="47"/>
      <c r="AT16" s="47">
        <v>45.6693115234375</v>
      </c>
      <c r="AU16" s="47"/>
      <c r="AV16" s="47"/>
      <c r="AW16" s="49"/>
    </row>
    <row r="17" spans="3:49" x14ac:dyDescent="0.3">
      <c r="C17" s="72"/>
      <c r="D17" s="71"/>
      <c r="E17" s="71"/>
      <c r="F17" s="71">
        <v>39.889633178710902</v>
      </c>
      <c r="G17" s="71"/>
      <c r="H17" s="71"/>
      <c r="I17" s="73"/>
      <c r="K17" s="48"/>
      <c r="L17" s="47"/>
      <c r="M17" s="47"/>
      <c r="N17" s="47">
        <v>48.018604278564403</v>
      </c>
      <c r="O17" s="47"/>
      <c r="P17" s="47"/>
      <c r="Q17" s="49"/>
      <c r="S17" s="48"/>
      <c r="T17" s="47"/>
      <c r="U17" s="47"/>
      <c r="V17" s="47">
        <v>9.9243037402629797E-2</v>
      </c>
      <c r="W17" s="47"/>
      <c r="X17" s="47"/>
      <c r="Y17" s="49"/>
      <c r="AA17" s="48"/>
      <c r="AB17" s="47"/>
      <c r="AC17" s="47"/>
      <c r="AD17" s="47">
        <v>49.959663391113203</v>
      </c>
      <c r="AE17" s="47"/>
      <c r="AF17" s="47"/>
      <c r="AG17" s="49"/>
      <c r="AI17" s="48"/>
      <c r="AJ17" s="47"/>
      <c r="AK17" s="47"/>
      <c r="AL17" s="47">
        <v>2.04030442237854</v>
      </c>
      <c r="AM17" s="47"/>
      <c r="AN17" s="47"/>
      <c r="AO17" s="49"/>
      <c r="AQ17" s="48"/>
      <c r="AR17" s="47"/>
      <c r="AS17" s="47"/>
      <c r="AT17" s="47">
        <v>47.919361114501903</v>
      </c>
      <c r="AU17" s="47"/>
      <c r="AV17" s="47"/>
      <c r="AW17" s="49"/>
    </row>
    <row r="18" spans="3:49" x14ac:dyDescent="0.3">
      <c r="C18" s="72"/>
      <c r="D18" s="71"/>
      <c r="E18" s="71"/>
      <c r="F18" s="71">
        <v>39.889633178710902</v>
      </c>
      <c r="G18" s="71"/>
      <c r="H18" s="71"/>
      <c r="I18" s="73"/>
      <c r="K18" s="48"/>
      <c r="L18" s="47"/>
      <c r="M18" s="47"/>
      <c r="N18" s="47">
        <v>48.018604278564403</v>
      </c>
      <c r="O18" s="47"/>
      <c r="P18" s="47"/>
      <c r="Q18" s="49"/>
      <c r="S18" s="48"/>
      <c r="T18" s="47"/>
      <c r="U18" s="47"/>
      <c r="V18" s="47">
        <v>9.9243037402629797E-2</v>
      </c>
      <c r="W18" s="47"/>
      <c r="X18" s="47"/>
      <c r="Y18" s="49"/>
      <c r="AA18" s="48"/>
      <c r="AB18" s="47"/>
      <c r="AC18" s="47"/>
      <c r="AD18" s="47">
        <v>49.959663391113203</v>
      </c>
      <c r="AE18" s="47"/>
      <c r="AF18" s="47"/>
      <c r="AG18" s="49"/>
      <c r="AI18" s="48"/>
      <c r="AJ18" s="47"/>
      <c r="AK18" s="47"/>
      <c r="AL18" s="47">
        <v>2.04030442237854</v>
      </c>
      <c r="AM18" s="47"/>
      <c r="AN18" s="47"/>
      <c r="AO18" s="49"/>
      <c r="AQ18" s="48"/>
      <c r="AR18" s="47"/>
      <c r="AS18" s="47"/>
      <c r="AT18" s="47">
        <v>47.919361114501903</v>
      </c>
      <c r="AU18" s="47"/>
      <c r="AV18" s="47"/>
      <c r="AW18" s="49"/>
    </row>
    <row r="19" spans="3:49" x14ac:dyDescent="0.3">
      <c r="C19" s="72"/>
      <c r="D19" s="71"/>
      <c r="E19" s="71"/>
      <c r="F19" s="71">
        <v>39.889633178710902</v>
      </c>
      <c r="G19" s="71"/>
      <c r="H19" s="71"/>
      <c r="I19" s="73"/>
      <c r="K19" s="48"/>
      <c r="L19" s="47"/>
      <c r="M19" s="47"/>
      <c r="N19" s="47">
        <v>45.807640075683501</v>
      </c>
      <c r="O19" s="47"/>
      <c r="P19" s="47"/>
      <c r="Q19" s="49"/>
      <c r="S19" s="48"/>
      <c r="T19" s="47"/>
      <c r="U19" s="47"/>
      <c r="V19" s="47">
        <v>0.13833168148994399</v>
      </c>
      <c r="W19" s="47"/>
      <c r="X19" s="47"/>
      <c r="Y19" s="49"/>
      <c r="AA19" s="48"/>
      <c r="AB19" s="47"/>
      <c r="AC19" s="47"/>
      <c r="AD19" s="47">
        <v>47.796150207519503</v>
      </c>
      <c r="AE19" s="47"/>
      <c r="AF19" s="47"/>
      <c r="AG19" s="49"/>
      <c r="AI19" s="48"/>
      <c r="AJ19" s="47"/>
      <c r="AK19" s="47"/>
      <c r="AL19" s="47">
        <v>2.1268417835235498</v>
      </c>
      <c r="AM19" s="47"/>
      <c r="AN19" s="47"/>
      <c r="AO19" s="49"/>
      <c r="AQ19" s="48"/>
      <c r="AR19" s="47"/>
      <c r="AS19" s="47"/>
      <c r="AT19" s="47">
        <v>45.6693115234375</v>
      </c>
      <c r="AU19" s="47"/>
      <c r="AV19" s="47"/>
      <c r="AW19" s="49"/>
    </row>
    <row r="20" spans="3:49" x14ac:dyDescent="0.3">
      <c r="C20" s="72"/>
      <c r="D20" s="71"/>
      <c r="E20" s="71"/>
      <c r="F20" s="71">
        <v>39.889633178710902</v>
      </c>
      <c r="G20" s="71"/>
      <c r="H20" s="71"/>
      <c r="I20" s="73"/>
      <c r="K20" s="48"/>
      <c r="L20" s="47"/>
      <c r="M20" s="47"/>
      <c r="N20" s="47">
        <v>45.807640075683501</v>
      </c>
      <c r="O20" s="47"/>
      <c r="P20" s="47"/>
      <c r="Q20" s="49"/>
      <c r="S20" s="48"/>
      <c r="T20" s="47"/>
      <c r="U20" s="47"/>
      <c r="V20" s="47">
        <v>0.13833168148994399</v>
      </c>
      <c r="W20" s="47"/>
      <c r="X20" s="47"/>
      <c r="Y20" s="49"/>
      <c r="AA20" s="48"/>
      <c r="AB20" s="47"/>
      <c r="AC20" s="47"/>
      <c r="AD20" s="47">
        <v>47.796150207519503</v>
      </c>
      <c r="AE20" s="47"/>
      <c r="AF20" s="47"/>
      <c r="AG20" s="49"/>
      <c r="AI20" s="48"/>
      <c r="AJ20" s="47"/>
      <c r="AK20" s="47"/>
      <c r="AL20" s="47">
        <v>2.1268417835235498</v>
      </c>
      <c r="AM20" s="47"/>
      <c r="AN20" s="47"/>
      <c r="AO20" s="49"/>
      <c r="AQ20" s="48"/>
      <c r="AR20" s="47"/>
      <c r="AS20" s="47"/>
      <c r="AT20" s="47">
        <v>45.6693115234375</v>
      </c>
      <c r="AU20" s="47"/>
      <c r="AV20" s="47"/>
      <c r="AW20" s="49"/>
    </row>
    <row r="21" spans="3:49" x14ac:dyDescent="0.3">
      <c r="C21" s="72"/>
      <c r="D21" s="71"/>
      <c r="E21" s="71"/>
      <c r="F21" s="71">
        <v>39.889633178710902</v>
      </c>
      <c r="G21" s="71"/>
      <c r="H21" s="71"/>
      <c r="I21" s="73"/>
      <c r="K21" s="48"/>
      <c r="L21" s="47"/>
      <c r="M21" s="47"/>
      <c r="N21" s="47">
        <v>45.807640075683501</v>
      </c>
      <c r="O21" s="47"/>
      <c r="P21" s="47"/>
      <c r="Q21" s="49"/>
      <c r="S21" s="48"/>
      <c r="T21" s="47"/>
      <c r="U21" s="47"/>
      <c r="V21" s="47">
        <v>0.13833168148994399</v>
      </c>
      <c r="W21" s="47"/>
      <c r="X21" s="47"/>
      <c r="Y21" s="49"/>
      <c r="AA21" s="48"/>
      <c r="AB21" s="47"/>
      <c r="AC21" s="47"/>
      <c r="AD21" s="47">
        <v>47.796150207519503</v>
      </c>
      <c r="AE21" s="47"/>
      <c r="AF21" s="47"/>
      <c r="AG21" s="49"/>
      <c r="AI21" s="48"/>
      <c r="AJ21" s="47"/>
      <c r="AK21" s="47"/>
      <c r="AL21" s="47">
        <v>2.1268417835235498</v>
      </c>
      <c r="AM21" s="47"/>
      <c r="AN21" s="47"/>
      <c r="AO21" s="49"/>
      <c r="AQ21" s="48"/>
      <c r="AR21" s="47"/>
      <c r="AS21" s="47"/>
      <c r="AT21" s="47">
        <v>45.6693115234375</v>
      </c>
      <c r="AU21" s="47"/>
      <c r="AV21" s="47"/>
      <c r="AW21" s="49"/>
    </row>
    <row r="22" spans="3:49" x14ac:dyDescent="0.3">
      <c r="C22" s="72"/>
      <c r="D22" s="71"/>
      <c r="E22" s="71"/>
      <c r="F22" s="71">
        <v>39.889633178710902</v>
      </c>
      <c r="G22" s="71"/>
      <c r="H22" s="71"/>
      <c r="I22" s="73"/>
      <c r="K22" s="48"/>
      <c r="L22" s="47"/>
      <c r="M22" s="47"/>
      <c r="N22" s="47">
        <v>45.807640075683501</v>
      </c>
      <c r="O22" s="47"/>
      <c r="P22" s="47"/>
      <c r="Q22" s="49"/>
      <c r="S22" s="48"/>
      <c r="T22" s="47"/>
      <c r="U22" s="47"/>
      <c r="V22" s="47">
        <v>0.13833168148994399</v>
      </c>
      <c r="W22" s="47"/>
      <c r="X22" s="47"/>
      <c r="Y22" s="49"/>
      <c r="AA22" s="48"/>
      <c r="AB22" s="47"/>
      <c r="AC22" s="47"/>
      <c r="AD22" s="47">
        <v>47.796150207519503</v>
      </c>
      <c r="AE22" s="47"/>
      <c r="AF22" s="47"/>
      <c r="AG22" s="49"/>
      <c r="AI22" s="48"/>
      <c r="AJ22" s="47"/>
      <c r="AK22" s="47"/>
      <c r="AL22" s="47">
        <v>2.1268417835235498</v>
      </c>
      <c r="AM22" s="47"/>
      <c r="AN22" s="47"/>
      <c r="AO22" s="49"/>
      <c r="AQ22" s="48"/>
      <c r="AR22" s="47"/>
      <c r="AS22" s="47"/>
      <c r="AT22" s="47">
        <v>45.6693115234375</v>
      </c>
      <c r="AU22" s="47"/>
      <c r="AV22" s="47"/>
      <c r="AW22" s="49"/>
    </row>
    <row r="23" spans="3:49" x14ac:dyDescent="0.3">
      <c r="C23" s="72"/>
      <c r="D23" s="71"/>
      <c r="E23" s="71"/>
      <c r="F23" s="71">
        <v>39.889633178710902</v>
      </c>
      <c r="G23" s="71"/>
      <c r="H23" s="71"/>
      <c r="I23" s="73"/>
      <c r="K23" s="48"/>
      <c r="L23" s="47"/>
      <c r="M23" s="47"/>
      <c r="N23" s="47">
        <v>45.807640075683501</v>
      </c>
      <c r="O23" s="47"/>
      <c r="P23" s="47"/>
      <c r="Q23" s="49"/>
      <c r="S23" s="48"/>
      <c r="T23" s="47"/>
      <c r="U23" s="47"/>
      <c r="V23" s="47">
        <v>0.13833168148994399</v>
      </c>
      <c r="W23" s="47"/>
      <c r="X23" s="47"/>
      <c r="Y23" s="49"/>
      <c r="AA23" s="48"/>
      <c r="AB23" s="47"/>
      <c r="AC23" s="47"/>
      <c r="AD23" s="47">
        <v>47.796150207519503</v>
      </c>
      <c r="AE23" s="47"/>
      <c r="AF23" s="47"/>
      <c r="AG23" s="49"/>
      <c r="AI23" s="48"/>
      <c r="AJ23" s="47"/>
      <c r="AK23" s="47"/>
      <c r="AL23" s="47">
        <v>2.1268417835235498</v>
      </c>
      <c r="AM23" s="47"/>
      <c r="AN23" s="47"/>
      <c r="AO23" s="49"/>
      <c r="AQ23" s="48"/>
      <c r="AR23" s="47"/>
      <c r="AS23" s="47"/>
      <c r="AT23" s="47">
        <v>45.6693115234375</v>
      </c>
      <c r="AU23" s="47"/>
      <c r="AV23" s="47"/>
      <c r="AW23" s="49"/>
    </row>
    <row r="24" spans="3:49" x14ac:dyDescent="0.3">
      <c r="C24" s="72"/>
      <c r="D24" s="71"/>
      <c r="E24" s="71"/>
      <c r="F24" s="71">
        <v>39.889633178710902</v>
      </c>
      <c r="G24" s="71"/>
      <c r="H24" s="71"/>
      <c r="I24" s="73"/>
      <c r="K24" s="48"/>
      <c r="L24" s="47"/>
      <c r="M24" s="47"/>
      <c r="N24" s="47">
        <v>45.807640075683501</v>
      </c>
      <c r="O24" s="47"/>
      <c r="P24" s="47"/>
      <c r="Q24" s="49"/>
      <c r="S24" s="48"/>
      <c r="T24" s="47"/>
      <c r="U24" s="47"/>
      <c r="V24" s="47">
        <v>0.13833168148994399</v>
      </c>
      <c r="W24" s="47"/>
      <c r="X24" s="47"/>
      <c r="Y24" s="49"/>
      <c r="AA24" s="48"/>
      <c r="AB24" s="47"/>
      <c r="AC24" s="47"/>
      <c r="AD24" s="47">
        <v>47.796150207519503</v>
      </c>
      <c r="AE24" s="47"/>
      <c r="AF24" s="47"/>
      <c r="AG24" s="49"/>
      <c r="AI24" s="48"/>
      <c r="AJ24" s="47"/>
      <c r="AK24" s="47"/>
      <c r="AL24" s="47">
        <v>2.1268417835235498</v>
      </c>
      <c r="AM24" s="47"/>
      <c r="AN24" s="47"/>
      <c r="AO24" s="49"/>
      <c r="AQ24" s="48"/>
      <c r="AR24" s="47"/>
      <c r="AS24" s="47"/>
      <c r="AT24" s="47">
        <v>45.6693115234375</v>
      </c>
      <c r="AU24" s="47"/>
      <c r="AV24" s="47"/>
      <c r="AW24" s="49"/>
    </row>
    <row r="25" spans="3:49" x14ac:dyDescent="0.3">
      <c r="C25" s="72"/>
      <c r="D25" s="71"/>
      <c r="E25" s="71"/>
      <c r="F25" s="71">
        <v>33.048824310302699</v>
      </c>
      <c r="G25" s="71"/>
      <c r="H25" s="71"/>
      <c r="I25" s="73"/>
      <c r="K25" s="48"/>
      <c r="L25" s="47"/>
      <c r="M25" s="47"/>
      <c r="N25" s="47">
        <v>43.276287078857401</v>
      </c>
      <c r="O25" s="47"/>
      <c r="P25" s="47"/>
      <c r="Q25" s="49"/>
      <c r="S25" s="48"/>
      <c r="T25" s="47"/>
      <c r="U25" s="47"/>
      <c r="V25" s="47">
        <v>3.7638522684574099E-2</v>
      </c>
      <c r="W25" s="47"/>
      <c r="X25" s="47"/>
      <c r="Y25" s="49"/>
      <c r="AA25" s="48"/>
      <c r="AB25" s="47"/>
      <c r="AC25" s="47"/>
      <c r="AD25" s="47">
        <v>45.045131683349602</v>
      </c>
      <c r="AE25" s="47"/>
      <c r="AF25" s="47"/>
      <c r="AG25" s="49"/>
      <c r="AI25" s="48"/>
      <c r="AJ25" s="47"/>
      <c r="AK25" s="47"/>
      <c r="AL25" s="47">
        <v>1.8064831495285001</v>
      </c>
      <c r="AM25" s="47"/>
      <c r="AN25" s="47"/>
      <c r="AO25" s="49"/>
      <c r="AQ25" s="48"/>
      <c r="AR25" s="47"/>
      <c r="AS25" s="47"/>
      <c r="AT25" s="47">
        <v>43.238651275634702</v>
      </c>
      <c r="AU25" s="47"/>
      <c r="AV25" s="47"/>
      <c r="AW25" s="49"/>
    </row>
    <row r="26" spans="3:49" x14ac:dyDescent="0.3">
      <c r="C26" s="72"/>
      <c r="D26" s="71"/>
      <c r="E26" s="71"/>
      <c r="F26" s="71">
        <v>31.331619262695298</v>
      </c>
      <c r="G26" s="71"/>
      <c r="H26" s="71"/>
      <c r="I26" s="73"/>
      <c r="K26" s="48"/>
      <c r="L26" s="47"/>
      <c r="M26" s="47"/>
      <c r="N26" s="47">
        <v>44.8487739562988</v>
      </c>
      <c r="O26" s="47"/>
      <c r="P26" s="47"/>
      <c r="Q26" s="49"/>
      <c r="S26" s="48"/>
      <c r="T26" s="47"/>
      <c r="U26" s="47"/>
      <c r="V26" s="47">
        <v>2.5439769029617299E-2</v>
      </c>
      <c r="W26" s="47"/>
      <c r="X26" s="47"/>
      <c r="Y26" s="49"/>
      <c r="AA26" s="48"/>
      <c r="AB26" s="47"/>
      <c r="AC26" s="47"/>
      <c r="AD26" s="47">
        <v>46.595657348632798</v>
      </c>
      <c r="AE26" s="47"/>
      <c r="AF26" s="47"/>
      <c r="AG26" s="49"/>
      <c r="AI26" s="48"/>
      <c r="AJ26" s="47"/>
      <c r="AK26" s="47"/>
      <c r="AL26" s="47">
        <v>1.7723211050033501</v>
      </c>
      <c r="AM26" s="47"/>
      <c r="AN26" s="47"/>
      <c r="AO26" s="49"/>
      <c r="AQ26" s="48"/>
      <c r="AR26" s="47"/>
      <c r="AS26" s="47"/>
      <c r="AT26" s="47">
        <v>44.823337554931598</v>
      </c>
      <c r="AU26" s="47"/>
      <c r="AV26" s="47"/>
      <c r="AW26" s="49"/>
    </row>
    <row r="27" spans="3:49" x14ac:dyDescent="0.3">
      <c r="C27" s="72"/>
      <c r="D27" s="71"/>
      <c r="E27" s="71"/>
      <c r="F27" s="71">
        <v>31.331619262695298</v>
      </c>
      <c r="G27" s="71"/>
      <c r="H27" s="71"/>
      <c r="I27" s="73"/>
      <c r="K27" s="48"/>
      <c r="L27" s="47"/>
      <c r="M27" s="47"/>
      <c r="N27" s="47">
        <v>44.8487739562988</v>
      </c>
      <c r="O27" s="47"/>
      <c r="P27" s="47"/>
      <c r="Q27" s="49"/>
      <c r="S27" s="48"/>
      <c r="T27" s="47"/>
      <c r="U27" s="47"/>
      <c r="V27" s="47">
        <v>2.5439769029617299E-2</v>
      </c>
      <c r="W27" s="47"/>
      <c r="X27" s="47"/>
      <c r="Y27" s="49"/>
      <c r="AA27" s="48"/>
      <c r="AB27" s="47"/>
      <c r="AC27" s="47"/>
      <c r="AD27" s="47">
        <v>46.595657348632798</v>
      </c>
      <c r="AE27" s="47"/>
      <c r="AF27" s="47"/>
      <c r="AG27" s="49"/>
      <c r="AI27" s="48"/>
      <c r="AJ27" s="47"/>
      <c r="AK27" s="47"/>
      <c r="AL27" s="47">
        <v>1.7723211050033501</v>
      </c>
      <c r="AM27" s="47"/>
      <c r="AN27" s="47"/>
      <c r="AO27" s="49"/>
      <c r="AQ27" s="48"/>
      <c r="AR27" s="47"/>
      <c r="AS27" s="47"/>
      <c r="AT27" s="47">
        <v>44.823337554931598</v>
      </c>
      <c r="AU27" s="47"/>
      <c r="AV27" s="47"/>
      <c r="AW27" s="49"/>
    </row>
    <row r="28" spans="3:49" x14ac:dyDescent="0.3">
      <c r="C28" s="72"/>
      <c r="D28" s="71"/>
      <c r="E28" s="71"/>
      <c r="F28" s="71">
        <v>39.008049011230398</v>
      </c>
      <c r="G28" s="71"/>
      <c r="H28" s="71"/>
      <c r="I28" s="73"/>
      <c r="K28" s="48"/>
      <c r="L28" s="47"/>
      <c r="M28" s="47"/>
      <c r="N28" s="47">
        <v>43.305206298828097</v>
      </c>
      <c r="O28" s="47"/>
      <c r="P28" s="47"/>
      <c r="Q28" s="49"/>
      <c r="S28" s="48"/>
      <c r="T28" s="47"/>
      <c r="U28" s="47"/>
      <c r="V28" s="47">
        <v>0.187574103474617</v>
      </c>
      <c r="W28" s="47"/>
      <c r="X28" s="47"/>
      <c r="Y28" s="49"/>
      <c r="AA28" s="48"/>
      <c r="AB28" s="47"/>
      <c r="AC28" s="47"/>
      <c r="AD28" s="47">
        <v>45.424541473388601</v>
      </c>
      <c r="AE28" s="47"/>
      <c r="AF28" s="47"/>
      <c r="AG28" s="49"/>
      <c r="AI28" s="48"/>
      <c r="AJ28" s="47"/>
      <c r="AK28" s="47"/>
      <c r="AL28" s="47">
        <v>2.3069100379943799</v>
      </c>
      <c r="AM28" s="47"/>
      <c r="AN28" s="47"/>
      <c r="AO28" s="49"/>
      <c r="AQ28" s="48"/>
      <c r="AR28" s="47"/>
      <c r="AS28" s="47"/>
      <c r="AT28" s="47">
        <v>43.117630004882798</v>
      </c>
      <c r="AU28" s="47"/>
      <c r="AV28" s="47"/>
      <c r="AW28" s="49"/>
    </row>
    <row r="29" spans="3:49" x14ac:dyDescent="0.3">
      <c r="C29" s="72">
        <v>67.302978515625</v>
      </c>
      <c r="D29" s="71"/>
      <c r="E29" s="71"/>
      <c r="F29" s="71"/>
      <c r="G29" s="71"/>
      <c r="H29" s="71"/>
      <c r="I29" s="73"/>
      <c r="K29" s="48">
        <v>79.941635131835895</v>
      </c>
      <c r="L29" s="47"/>
      <c r="M29" s="47"/>
      <c r="N29" s="47"/>
      <c r="O29" s="47"/>
      <c r="P29" s="47"/>
      <c r="Q29" s="49"/>
      <c r="S29" s="48">
        <v>1.29534447193145</v>
      </c>
      <c r="T29" s="47"/>
      <c r="U29" s="47"/>
      <c r="V29" s="47"/>
      <c r="W29" s="47"/>
      <c r="X29" s="47"/>
      <c r="Y29" s="49"/>
      <c r="AA29" s="48">
        <v>81.9530029296875</v>
      </c>
      <c r="AB29" s="47"/>
      <c r="AC29" s="47"/>
      <c r="AD29" s="47"/>
      <c r="AE29" s="47"/>
      <c r="AF29" s="47"/>
      <c r="AG29" s="49"/>
      <c r="AI29" s="48">
        <v>3.3067100048065101</v>
      </c>
      <c r="AJ29" s="47"/>
      <c r="AK29" s="47"/>
      <c r="AL29" s="47"/>
      <c r="AM29" s="47"/>
      <c r="AN29" s="47"/>
      <c r="AO29" s="49"/>
      <c r="AQ29" s="48">
        <v>78.836090087890597</v>
      </c>
      <c r="AR29" s="47"/>
      <c r="AS29" s="47"/>
      <c r="AT29" s="47"/>
      <c r="AU29" s="47"/>
      <c r="AV29" s="47"/>
      <c r="AW29" s="49"/>
    </row>
    <row r="30" spans="3:49" x14ac:dyDescent="0.3">
      <c r="C30" s="72"/>
      <c r="D30" s="71"/>
      <c r="E30" s="71"/>
      <c r="F30" s="71">
        <v>39.008049011230398</v>
      </c>
      <c r="G30" s="71"/>
      <c r="H30" s="71"/>
      <c r="I30" s="73"/>
      <c r="K30" s="48"/>
      <c r="L30" s="47"/>
      <c r="M30" s="47"/>
      <c r="N30" s="47">
        <v>41.149024963378899</v>
      </c>
      <c r="O30" s="47"/>
      <c r="P30" s="47"/>
      <c r="Q30" s="49"/>
      <c r="S30" s="48"/>
      <c r="T30" s="47"/>
      <c r="U30" s="47"/>
      <c r="V30" s="47">
        <v>0.25141525268554599</v>
      </c>
      <c r="W30" s="47"/>
      <c r="X30" s="47"/>
      <c r="Y30" s="49"/>
      <c r="AA30" s="48"/>
      <c r="AB30" s="47"/>
      <c r="AC30" s="47"/>
      <c r="AD30" s="47">
        <v>43.444553375244098</v>
      </c>
      <c r="AE30" s="47"/>
      <c r="AF30" s="47"/>
      <c r="AG30" s="49"/>
      <c r="AI30" s="48"/>
      <c r="AJ30" s="47"/>
      <c r="AK30" s="47"/>
      <c r="AL30" s="47">
        <v>2.5469446182250901</v>
      </c>
      <c r="AM30" s="47"/>
      <c r="AN30" s="47"/>
      <c r="AO30" s="49"/>
      <c r="AQ30" s="48"/>
      <c r="AR30" s="47"/>
      <c r="AS30" s="47"/>
      <c r="AT30" s="47">
        <v>40.897609710693303</v>
      </c>
      <c r="AU30" s="47"/>
      <c r="AV30" s="47"/>
      <c r="AW30" s="49"/>
    </row>
    <row r="31" spans="3:49" x14ac:dyDescent="0.3">
      <c r="C31" s="72"/>
      <c r="D31" s="71"/>
      <c r="E31" s="71"/>
      <c r="F31" s="71">
        <v>38.421806335449197</v>
      </c>
      <c r="G31" s="71"/>
      <c r="H31" s="71"/>
      <c r="I31" s="73"/>
      <c r="K31" s="48"/>
      <c r="L31" s="47"/>
      <c r="M31" s="47"/>
      <c r="N31" s="47">
        <v>41.149024963378899</v>
      </c>
      <c r="O31" s="47"/>
      <c r="P31" s="47"/>
      <c r="Q31" s="49"/>
      <c r="S31" s="48"/>
      <c r="T31" s="47"/>
      <c r="U31" s="47"/>
      <c r="V31" s="47">
        <v>0.25141525268554599</v>
      </c>
      <c r="W31" s="47"/>
      <c r="X31" s="47"/>
      <c r="Y31" s="49"/>
      <c r="AA31" s="48"/>
      <c r="AB31" s="47"/>
      <c r="AC31" s="47"/>
      <c r="AD31" s="47">
        <v>43.444553375244098</v>
      </c>
      <c r="AE31" s="47"/>
      <c r="AF31" s="47"/>
      <c r="AG31" s="49"/>
      <c r="AI31" s="48"/>
      <c r="AJ31" s="47"/>
      <c r="AK31" s="47"/>
      <c r="AL31" s="47">
        <v>2.5469446182250901</v>
      </c>
      <c r="AM31" s="47"/>
      <c r="AN31" s="47"/>
      <c r="AO31" s="49"/>
      <c r="AQ31" s="48"/>
      <c r="AR31" s="47"/>
      <c r="AS31" s="47"/>
      <c r="AT31" s="47">
        <v>40.897609710693303</v>
      </c>
      <c r="AU31" s="47"/>
      <c r="AV31" s="47"/>
      <c r="AW31" s="49"/>
    </row>
    <row r="32" spans="3:49" x14ac:dyDescent="0.3">
      <c r="C32" s="72"/>
      <c r="D32" s="71"/>
      <c r="E32" s="71"/>
      <c r="F32" s="71">
        <v>33.048824310302699</v>
      </c>
      <c r="G32" s="71"/>
      <c r="H32" s="71"/>
      <c r="I32" s="73"/>
      <c r="K32" s="48"/>
      <c r="L32" s="47"/>
      <c r="M32" s="47"/>
      <c r="N32" s="47">
        <v>30.955713272094702</v>
      </c>
      <c r="O32" s="47"/>
      <c r="P32" s="47"/>
      <c r="Q32" s="49"/>
      <c r="S32" s="48"/>
      <c r="T32" s="47"/>
      <c r="U32" s="47"/>
      <c r="V32" s="47">
        <v>1.7213177634403101E-3</v>
      </c>
      <c r="W32" s="47"/>
      <c r="X32" s="47"/>
      <c r="Y32" s="49"/>
      <c r="AA32" s="48"/>
      <c r="AB32" s="47"/>
      <c r="AC32" s="47"/>
      <c r="AD32" s="47">
        <v>32.761867523193303</v>
      </c>
      <c r="AE32" s="47"/>
      <c r="AF32" s="47"/>
      <c r="AG32" s="49"/>
      <c r="AI32" s="48"/>
      <c r="AJ32" s="47"/>
      <c r="AK32" s="47"/>
      <c r="AL32" s="47">
        <v>1.80787754058837</v>
      </c>
      <c r="AM32" s="47"/>
      <c r="AN32" s="47"/>
      <c r="AO32" s="49"/>
      <c r="AQ32" s="48"/>
      <c r="AR32" s="47"/>
      <c r="AS32" s="47"/>
      <c r="AT32" s="47">
        <v>30.953990936279201</v>
      </c>
      <c r="AU32" s="47"/>
      <c r="AV32" s="47"/>
      <c r="AW32" s="49"/>
    </row>
    <row r="33" spans="3:49" x14ac:dyDescent="0.3">
      <c r="C33" s="72"/>
      <c r="D33" s="71"/>
      <c r="E33" s="71"/>
      <c r="F33" s="71">
        <v>25.357772827148398</v>
      </c>
      <c r="G33" s="71"/>
      <c r="H33" s="71"/>
      <c r="I33" s="73"/>
      <c r="K33" s="48"/>
      <c r="L33" s="47"/>
      <c r="M33" s="47"/>
      <c r="N33" s="47">
        <v>33.651866912841797</v>
      </c>
      <c r="O33" s="47"/>
      <c r="P33" s="47"/>
      <c r="Q33" s="49"/>
      <c r="S33" s="48"/>
      <c r="T33" s="47"/>
      <c r="U33" s="47"/>
      <c r="V33" s="47">
        <v>3.3027451718225999E-4</v>
      </c>
      <c r="W33" s="47"/>
      <c r="X33" s="47"/>
      <c r="Y33" s="49"/>
      <c r="AA33" s="48"/>
      <c r="AB33" s="47"/>
      <c r="AC33" s="47"/>
      <c r="AD33" s="47">
        <v>35.356113433837798</v>
      </c>
      <c r="AE33" s="47"/>
      <c r="AF33" s="47"/>
      <c r="AG33" s="49"/>
      <c r="AI33" s="48"/>
      <c r="AJ33" s="47"/>
      <c r="AK33" s="47"/>
      <c r="AL33" s="47">
        <v>1.7045756578445399</v>
      </c>
      <c r="AM33" s="47"/>
      <c r="AN33" s="47"/>
      <c r="AO33" s="49"/>
      <c r="AQ33" s="48"/>
      <c r="AR33" s="47"/>
      <c r="AS33" s="47"/>
      <c r="AT33" s="47">
        <v>33.651538848876903</v>
      </c>
      <c r="AU33" s="47"/>
      <c r="AV33" s="47"/>
      <c r="AW33" s="49"/>
    </row>
    <row r="34" spans="3:49" x14ac:dyDescent="0.3">
      <c r="C34" s="72"/>
      <c r="D34" s="71"/>
      <c r="E34" s="71"/>
      <c r="F34" s="71">
        <v>47.4435005187988</v>
      </c>
      <c r="G34" s="71"/>
      <c r="H34" s="71"/>
      <c r="I34" s="73"/>
      <c r="K34" s="48"/>
      <c r="L34" s="47"/>
      <c r="M34" s="47"/>
      <c r="N34" s="47">
        <v>57.49068069458</v>
      </c>
      <c r="O34" s="47"/>
      <c r="P34" s="47"/>
      <c r="Q34" s="49"/>
      <c r="S34" s="48"/>
      <c r="T34" s="47"/>
      <c r="U34" s="47"/>
      <c r="V34" s="47">
        <v>0.51210033893585205</v>
      </c>
      <c r="W34" s="47"/>
      <c r="X34" s="47"/>
      <c r="Y34" s="49"/>
      <c r="AA34" s="48"/>
      <c r="AB34" s="47"/>
      <c r="AC34" s="47"/>
      <c r="AD34" s="47">
        <v>59.661178588867102</v>
      </c>
      <c r="AE34" s="47"/>
      <c r="AF34" s="47"/>
      <c r="AG34" s="49"/>
      <c r="AI34" s="48"/>
      <c r="AJ34" s="47"/>
      <c r="AK34" s="47"/>
      <c r="AL34" s="47">
        <v>2.6825973987579301</v>
      </c>
      <c r="AM34" s="47"/>
      <c r="AN34" s="47"/>
      <c r="AO34" s="49"/>
      <c r="AQ34" s="48"/>
      <c r="AR34" s="47"/>
      <c r="AS34" s="47"/>
      <c r="AT34" s="47">
        <v>56.978580474853501</v>
      </c>
      <c r="AU34" s="47"/>
      <c r="AV34" s="47"/>
      <c r="AW34" s="49"/>
    </row>
    <row r="35" spans="3:49" x14ac:dyDescent="0.3">
      <c r="C35" s="72"/>
      <c r="D35" s="71"/>
      <c r="E35" s="71"/>
      <c r="F35" s="71">
        <v>47.4435005187988</v>
      </c>
      <c r="G35" s="71"/>
      <c r="H35" s="71"/>
      <c r="I35" s="73"/>
      <c r="K35" s="48"/>
      <c r="L35" s="47"/>
      <c r="M35" s="47"/>
      <c r="N35" s="47">
        <v>57.49068069458</v>
      </c>
      <c r="O35" s="47"/>
      <c r="P35" s="47"/>
      <c r="Q35" s="49"/>
      <c r="S35" s="48"/>
      <c r="T35" s="47"/>
      <c r="U35" s="47"/>
      <c r="V35" s="47">
        <v>0.51210033893585205</v>
      </c>
      <c r="W35" s="47"/>
      <c r="X35" s="47"/>
      <c r="Y35" s="49"/>
      <c r="AA35" s="48"/>
      <c r="AB35" s="47"/>
      <c r="AC35" s="47"/>
      <c r="AD35" s="47">
        <v>59.661178588867102</v>
      </c>
      <c r="AE35" s="47"/>
      <c r="AF35" s="47"/>
      <c r="AG35" s="49"/>
      <c r="AI35" s="48"/>
      <c r="AJ35" s="47"/>
      <c r="AK35" s="47"/>
      <c r="AL35" s="47">
        <v>2.6825973987579301</v>
      </c>
      <c r="AM35" s="47"/>
      <c r="AN35" s="47"/>
      <c r="AO35" s="49"/>
      <c r="AQ35" s="48"/>
      <c r="AR35" s="47"/>
      <c r="AS35" s="47"/>
      <c r="AT35" s="47">
        <v>56.978580474853501</v>
      </c>
      <c r="AU35" s="47"/>
      <c r="AV35" s="47"/>
      <c r="AW35" s="49"/>
    </row>
    <row r="36" spans="3:49" x14ac:dyDescent="0.3">
      <c r="C36" s="72"/>
      <c r="D36" s="71"/>
      <c r="E36" s="71"/>
      <c r="F36" s="71">
        <v>47.4435005187988</v>
      </c>
      <c r="G36" s="71"/>
      <c r="H36" s="71"/>
      <c r="I36" s="73"/>
      <c r="K36" s="48"/>
      <c r="L36" s="47"/>
      <c r="M36" s="47"/>
      <c r="N36" s="47">
        <v>57.49068069458</v>
      </c>
      <c r="O36" s="47"/>
      <c r="P36" s="47"/>
      <c r="Q36" s="49"/>
      <c r="S36" s="48"/>
      <c r="T36" s="47"/>
      <c r="U36" s="47"/>
      <c r="V36" s="47">
        <v>0.51210033893585205</v>
      </c>
      <c r="W36" s="47"/>
      <c r="X36" s="47"/>
      <c r="Y36" s="49"/>
      <c r="AA36" s="48"/>
      <c r="AB36" s="47"/>
      <c r="AC36" s="47"/>
      <c r="AD36" s="47">
        <v>59.661178588867102</v>
      </c>
      <c r="AE36" s="47"/>
      <c r="AF36" s="47"/>
      <c r="AG36" s="49"/>
      <c r="AI36" s="48"/>
      <c r="AJ36" s="47"/>
      <c r="AK36" s="47"/>
      <c r="AL36" s="47">
        <v>2.6825973987579301</v>
      </c>
      <c r="AM36" s="47"/>
      <c r="AN36" s="47"/>
      <c r="AO36" s="49"/>
      <c r="AQ36" s="48"/>
      <c r="AR36" s="47"/>
      <c r="AS36" s="47"/>
      <c r="AT36" s="47">
        <v>56.978580474853501</v>
      </c>
      <c r="AU36" s="47"/>
      <c r="AV36" s="47"/>
      <c r="AW36" s="49"/>
    </row>
    <row r="37" spans="3:49" x14ac:dyDescent="0.3">
      <c r="C37" s="72"/>
      <c r="D37" s="71"/>
      <c r="E37" s="71"/>
      <c r="F37" s="71">
        <v>39.889633178710902</v>
      </c>
      <c r="G37" s="71"/>
      <c r="H37" s="71"/>
      <c r="I37" s="73"/>
      <c r="K37" s="48"/>
      <c r="L37" s="47"/>
      <c r="M37" s="47"/>
      <c r="N37" s="47">
        <v>48.018604278564403</v>
      </c>
      <c r="O37" s="47"/>
      <c r="P37" s="47"/>
      <c r="Q37" s="49"/>
      <c r="S37" s="48"/>
      <c r="T37" s="47"/>
      <c r="U37" s="47"/>
      <c r="V37" s="47">
        <v>9.9243037402629797E-2</v>
      </c>
      <c r="W37" s="47"/>
      <c r="X37" s="47"/>
      <c r="Y37" s="49"/>
      <c r="AA37" s="48"/>
      <c r="AB37" s="47"/>
      <c r="AC37" s="47"/>
      <c r="AD37" s="47">
        <v>49.959663391113203</v>
      </c>
      <c r="AE37" s="47"/>
      <c r="AF37" s="47"/>
      <c r="AG37" s="49"/>
      <c r="AI37" s="48"/>
      <c r="AJ37" s="47"/>
      <c r="AK37" s="47"/>
      <c r="AL37" s="47">
        <v>2.04030442237854</v>
      </c>
      <c r="AM37" s="47"/>
      <c r="AN37" s="47"/>
      <c r="AO37" s="49"/>
      <c r="AQ37" s="48"/>
      <c r="AR37" s="47"/>
      <c r="AS37" s="47"/>
      <c r="AT37" s="47">
        <v>47.919361114501903</v>
      </c>
      <c r="AU37" s="47"/>
      <c r="AV37" s="47"/>
      <c r="AW37" s="49"/>
    </row>
    <row r="38" spans="3:49" x14ac:dyDescent="0.3">
      <c r="C38" s="72"/>
      <c r="D38" s="71"/>
      <c r="E38" s="71"/>
      <c r="F38" s="71">
        <v>39.889633178710902</v>
      </c>
      <c r="G38" s="71"/>
      <c r="H38" s="71"/>
      <c r="I38" s="73"/>
      <c r="K38" s="48"/>
      <c r="L38" s="47"/>
      <c r="M38" s="47"/>
      <c r="N38" s="47">
        <v>48.018604278564403</v>
      </c>
      <c r="O38" s="47"/>
      <c r="P38" s="47"/>
      <c r="Q38" s="49"/>
      <c r="S38" s="48"/>
      <c r="T38" s="47"/>
      <c r="U38" s="47"/>
      <c r="V38" s="47">
        <v>9.9243037402629797E-2</v>
      </c>
      <c r="W38" s="47"/>
      <c r="X38" s="47"/>
      <c r="Y38" s="49"/>
      <c r="AA38" s="48"/>
      <c r="AB38" s="47"/>
      <c r="AC38" s="47"/>
      <c r="AD38" s="47">
        <v>49.959663391113203</v>
      </c>
      <c r="AE38" s="47"/>
      <c r="AF38" s="47"/>
      <c r="AG38" s="49"/>
      <c r="AI38" s="48"/>
      <c r="AJ38" s="47"/>
      <c r="AK38" s="47"/>
      <c r="AL38" s="47">
        <v>2.04030442237854</v>
      </c>
      <c r="AM38" s="47"/>
      <c r="AN38" s="47"/>
      <c r="AO38" s="49"/>
      <c r="AQ38" s="48"/>
      <c r="AR38" s="47"/>
      <c r="AS38" s="47"/>
      <c r="AT38" s="47">
        <v>47.919361114501903</v>
      </c>
      <c r="AU38" s="47"/>
      <c r="AV38" s="47"/>
      <c r="AW38" s="49"/>
    </row>
    <row r="39" spans="3:49" x14ac:dyDescent="0.3">
      <c r="C39" s="72"/>
      <c r="D39" s="71"/>
      <c r="E39" s="71"/>
      <c r="F39" s="71">
        <v>39.889633178710902</v>
      </c>
      <c r="G39" s="71"/>
      <c r="H39" s="71"/>
      <c r="I39" s="73"/>
      <c r="K39" s="48"/>
      <c r="L39" s="47"/>
      <c r="M39" s="47"/>
      <c r="N39" s="47">
        <v>48.018604278564403</v>
      </c>
      <c r="O39" s="47"/>
      <c r="P39" s="47"/>
      <c r="Q39" s="49"/>
      <c r="S39" s="48"/>
      <c r="T39" s="47"/>
      <c r="U39" s="47"/>
      <c r="V39" s="47">
        <v>9.9243037402629797E-2</v>
      </c>
      <c r="W39" s="47"/>
      <c r="X39" s="47"/>
      <c r="Y39" s="49"/>
      <c r="AA39" s="48"/>
      <c r="AB39" s="47"/>
      <c r="AC39" s="47"/>
      <c r="AD39" s="47">
        <v>49.959663391113203</v>
      </c>
      <c r="AE39" s="47"/>
      <c r="AF39" s="47"/>
      <c r="AG39" s="49"/>
      <c r="AI39" s="48"/>
      <c r="AJ39" s="47"/>
      <c r="AK39" s="47"/>
      <c r="AL39" s="47">
        <v>2.04030442237854</v>
      </c>
      <c r="AM39" s="47"/>
      <c r="AN39" s="47"/>
      <c r="AO39" s="49"/>
      <c r="AQ39" s="48"/>
      <c r="AR39" s="47"/>
      <c r="AS39" s="47"/>
      <c r="AT39" s="47">
        <v>47.919361114501903</v>
      </c>
      <c r="AU39" s="47"/>
      <c r="AV39" s="47"/>
      <c r="AW39" s="49"/>
    </row>
    <row r="40" spans="3:49" x14ac:dyDescent="0.3">
      <c r="C40" s="72"/>
      <c r="D40" s="71"/>
      <c r="E40" s="71"/>
      <c r="F40" s="71">
        <v>39.889633178710902</v>
      </c>
      <c r="G40" s="71"/>
      <c r="H40" s="71"/>
      <c r="I40" s="73"/>
      <c r="K40" s="48"/>
      <c r="L40" s="47"/>
      <c r="M40" s="47"/>
      <c r="N40" s="47">
        <v>45.807640075683501</v>
      </c>
      <c r="O40" s="47"/>
      <c r="P40" s="47"/>
      <c r="Q40" s="49"/>
      <c r="S40" s="48"/>
      <c r="T40" s="47"/>
      <c r="U40" s="47"/>
      <c r="V40" s="47">
        <v>0.13833168148994399</v>
      </c>
      <c r="W40" s="47"/>
      <c r="X40" s="47"/>
      <c r="Y40" s="49"/>
      <c r="AA40" s="48"/>
      <c r="AB40" s="47"/>
      <c r="AC40" s="47"/>
      <c r="AD40" s="47">
        <v>47.796150207519503</v>
      </c>
      <c r="AE40" s="47"/>
      <c r="AF40" s="47"/>
      <c r="AG40" s="49"/>
      <c r="AI40" s="48"/>
      <c r="AJ40" s="47"/>
      <c r="AK40" s="47"/>
      <c r="AL40" s="47">
        <v>2.1268417835235498</v>
      </c>
      <c r="AM40" s="47"/>
      <c r="AN40" s="47"/>
      <c r="AO40" s="49"/>
      <c r="AQ40" s="48"/>
      <c r="AR40" s="47"/>
      <c r="AS40" s="47"/>
      <c r="AT40" s="47">
        <v>45.6693115234375</v>
      </c>
      <c r="AU40" s="47"/>
      <c r="AV40" s="47"/>
      <c r="AW40" s="49"/>
    </row>
    <row r="41" spans="3:49" x14ac:dyDescent="0.3">
      <c r="C41" s="72"/>
      <c r="D41" s="71"/>
      <c r="E41" s="71"/>
      <c r="F41" s="71">
        <v>33.048824310302699</v>
      </c>
      <c r="G41" s="71"/>
      <c r="H41" s="71"/>
      <c r="I41" s="73"/>
      <c r="K41" s="48"/>
      <c r="L41" s="47"/>
      <c r="M41" s="47"/>
      <c r="N41" s="47">
        <v>40.8186645507812</v>
      </c>
      <c r="O41" s="47"/>
      <c r="P41" s="47"/>
      <c r="Q41" s="49"/>
      <c r="S41" s="48"/>
      <c r="T41" s="47"/>
      <c r="U41" s="47"/>
      <c r="V41" s="47">
        <v>5.4472889751195901E-2</v>
      </c>
      <c r="W41" s="47"/>
      <c r="X41" s="47"/>
      <c r="Y41" s="49"/>
      <c r="AA41" s="48"/>
      <c r="AB41" s="47"/>
      <c r="AC41" s="47"/>
      <c r="AD41" s="47">
        <v>42.729976654052699</v>
      </c>
      <c r="AE41" s="47"/>
      <c r="AF41" s="47"/>
      <c r="AG41" s="49"/>
      <c r="AI41" s="48"/>
      <c r="AJ41" s="47"/>
      <c r="AK41" s="47"/>
      <c r="AL41" s="47">
        <v>1.9657849073410001</v>
      </c>
      <c r="AM41" s="47"/>
      <c r="AN41" s="47"/>
      <c r="AO41" s="49"/>
      <c r="AQ41" s="48"/>
      <c r="AR41" s="47"/>
      <c r="AS41" s="47"/>
      <c r="AT41" s="47">
        <v>40.764190673828097</v>
      </c>
      <c r="AU41" s="47"/>
      <c r="AV41" s="47"/>
      <c r="AW41" s="49"/>
    </row>
    <row r="42" spans="3:49" x14ac:dyDescent="0.3">
      <c r="C42" s="72"/>
      <c r="D42" s="71"/>
      <c r="E42" s="71"/>
      <c r="F42" s="71">
        <v>31.331619262695298</v>
      </c>
      <c r="G42" s="71"/>
      <c r="H42" s="71"/>
      <c r="I42" s="73"/>
      <c r="K42" s="48"/>
      <c r="L42" s="47"/>
      <c r="M42" s="47"/>
      <c r="N42" s="47">
        <v>44.8487739562988</v>
      </c>
      <c r="O42" s="47"/>
      <c r="P42" s="47"/>
      <c r="Q42" s="49"/>
      <c r="S42" s="48"/>
      <c r="T42" s="47"/>
      <c r="U42" s="47"/>
      <c r="V42" s="47">
        <v>2.5439769029617299E-2</v>
      </c>
      <c r="W42" s="47"/>
      <c r="X42" s="47"/>
      <c r="Y42" s="49"/>
      <c r="AA42" s="48"/>
      <c r="AB42" s="47"/>
      <c r="AC42" s="47"/>
      <c r="AD42" s="47">
        <v>46.595657348632798</v>
      </c>
      <c r="AE42" s="47"/>
      <c r="AF42" s="47"/>
      <c r="AG42" s="49"/>
      <c r="AI42" s="48"/>
      <c r="AJ42" s="47"/>
      <c r="AK42" s="47"/>
      <c r="AL42" s="47">
        <v>1.7723211050033501</v>
      </c>
      <c r="AM42" s="47"/>
      <c r="AN42" s="47"/>
      <c r="AO42" s="49"/>
      <c r="AQ42" s="48"/>
      <c r="AR42" s="47"/>
      <c r="AS42" s="47"/>
      <c r="AT42" s="47">
        <v>44.823337554931598</v>
      </c>
      <c r="AU42" s="47"/>
      <c r="AV42" s="47"/>
      <c r="AW42" s="49"/>
    </row>
    <row r="43" spans="3:49" x14ac:dyDescent="0.3">
      <c r="C43" s="72"/>
      <c r="D43" s="71"/>
      <c r="E43" s="71"/>
      <c r="F43" s="71">
        <v>39.889633178710902</v>
      </c>
      <c r="G43" s="71"/>
      <c r="H43" s="71"/>
      <c r="I43" s="73"/>
      <c r="K43" s="48"/>
      <c r="L43" s="47"/>
      <c r="M43" s="47"/>
      <c r="N43" s="47">
        <v>53.527462005615199</v>
      </c>
      <c r="O43" s="47"/>
      <c r="P43" s="47"/>
      <c r="Q43" s="49"/>
      <c r="S43" s="48"/>
      <c r="T43" s="47"/>
      <c r="U43" s="47"/>
      <c r="V43" s="47">
        <v>0.14514747262000999</v>
      </c>
      <c r="W43" s="47"/>
      <c r="X43" s="47"/>
      <c r="Y43" s="49"/>
      <c r="AA43" s="48"/>
      <c r="AB43" s="47"/>
      <c r="AC43" s="47"/>
      <c r="AD43" s="47">
        <v>55.84956741333</v>
      </c>
      <c r="AE43" s="47"/>
      <c r="AF43" s="47"/>
      <c r="AG43" s="49"/>
      <c r="AI43" s="48"/>
      <c r="AJ43" s="47"/>
      <c r="AK43" s="47"/>
      <c r="AL43" s="47">
        <v>2.46725273132324</v>
      </c>
      <c r="AM43" s="47"/>
      <c r="AN43" s="47"/>
      <c r="AO43" s="49"/>
      <c r="AQ43" s="48"/>
      <c r="AR43" s="47"/>
      <c r="AS43" s="47"/>
      <c r="AT43" s="47">
        <v>53.382312774658203</v>
      </c>
      <c r="AU43" s="47"/>
      <c r="AV43" s="47"/>
      <c r="AW43" s="49"/>
    </row>
    <row r="44" spans="3:49" x14ac:dyDescent="0.3">
      <c r="C44" s="72"/>
      <c r="D44" s="71"/>
      <c r="E44" s="71"/>
      <c r="F44" s="71">
        <v>39.889633178710902</v>
      </c>
      <c r="G44" s="71"/>
      <c r="H44" s="71"/>
      <c r="I44" s="73"/>
      <c r="K44" s="48"/>
      <c r="L44" s="47"/>
      <c r="M44" s="47"/>
      <c r="N44" s="47">
        <v>51.292362213134702</v>
      </c>
      <c r="O44" s="47"/>
      <c r="P44" s="47"/>
      <c r="Q44" s="49"/>
      <c r="S44" s="48"/>
      <c r="T44" s="47"/>
      <c r="U44" s="47"/>
      <c r="V44" s="47">
        <v>0.29174366593360901</v>
      </c>
      <c r="W44" s="47"/>
      <c r="X44" s="47"/>
      <c r="Y44" s="49"/>
      <c r="AA44" s="48"/>
      <c r="AB44" s="47"/>
      <c r="AC44" s="47"/>
      <c r="AD44" s="47">
        <v>53.363338470458899</v>
      </c>
      <c r="AE44" s="47"/>
      <c r="AF44" s="47"/>
      <c r="AG44" s="49"/>
      <c r="AI44" s="48"/>
      <c r="AJ44" s="47"/>
      <c r="AK44" s="47"/>
      <c r="AL44" s="47">
        <v>2.3627164363861</v>
      </c>
      <c r="AM44" s="47"/>
      <c r="AN44" s="47"/>
      <c r="AO44" s="49"/>
      <c r="AQ44" s="48"/>
      <c r="AR44" s="47"/>
      <c r="AS44" s="47"/>
      <c r="AT44" s="47">
        <v>51.000621795654297</v>
      </c>
      <c r="AU44" s="47"/>
      <c r="AV44" s="47"/>
      <c r="AW44" s="49"/>
    </row>
    <row r="45" spans="3:49" x14ac:dyDescent="0.3">
      <c r="C45" s="72"/>
      <c r="D45" s="71"/>
      <c r="E45" s="71"/>
      <c r="F45" s="71">
        <v>39.889633178710902</v>
      </c>
      <c r="G45" s="71"/>
      <c r="H45" s="71"/>
      <c r="I45" s="73"/>
      <c r="K45" s="48"/>
      <c r="L45" s="47"/>
      <c r="M45" s="47"/>
      <c r="N45" s="47">
        <v>51.292362213134702</v>
      </c>
      <c r="O45" s="47"/>
      <c r="P45" s="47"/>
      <c r="Q45" s="49"/>
      <c r="S45" s="48"/>
      <c r="T45" s="47"/>
      <c r="U45" s="47"/>
      <c r="V45" s="47">
        <v>0.29174366593360901</v>
      </c>
      <c r="W45" s="47"/>
      <c r="X45" s="47"/>
      <c r="Y45" s="49"/>
      <c r="AA45" s="48"/>
      <c r="AB45" s="47"/>
      <c r="AC45" s="47"/>
      <c r="AD45" s="47">
        <v>53.363338470458899</v>
      </c>
      <c r="AE45" s="47"/>
      <c r="AF45" s="47"/>
      <c r="AG45" s="49"/>
      <c r="AI45" s="48"/>
      <c r="AJ45" s="47"/>
      <c r="AK45" s="47"/>
      <c r="AL45" s="47">
        <v>2.3627164363861</v>
      </c>
      <c r="AM45" s="47"/>
      <c r="AN45" s="47"/>
      <c r="AO45" s="49"/>
      <c r="AQ45" s="48"/>
      <c r="AR45" s="47"/>
      <c r="AS45" s="47"/>
      <c r="AT45" s="47">
        <v>51.000621795654297</v>
      </c>
      <c r="AU45" s="47"/>
      <c r="AV45" s="47"/>
      <c r="AW45" s="49"/>
    </row>
    <row r="46" spans="3:49" x14ac:dyDescent="0.3">
      <c r="C46" s="72"/>
      <c r="D46" s="71"/>
      <c r="E46" s="71"/>
      <c r="F46" s="71">
        <v>47.4435005187988</v>
      </c>
      <c r="G46" s="71"/>
      <c r="H46" s="71"/>
      <c r="I46" s="73"/>
      <c r="K46" s="48"/>
      <c r="L46" s="47"/>
      <c r="M46" s="47"/>
      <c r="N46" s="47">
        <v>58.276477813720703</v>
      </c>
      <c r="O46" s="47"/>
      <c r="P46" s="47"/>
      <c r="Q46" s="49"/>
      <c r="S46" s="48"/>
      <c r="T46" s="47"/>
      <c r="U46" s="47"/>
      <c r="V46" s="47">
        <v>0.38160380721092202</v>
      </c>
      <c r="W46" s="47"/>
      <c r="X46" s="47"/>
      <c r="Y46" s="49"/>
      <c r="AA46" s="48"/>
      <c r="AB46" s="47"/>
      <c r="AC46" s="47"/>
      <c r="AD46" s="47">
        <v>60.742740631103501</v>
      </c>
      <c r="AE46" s="47"/>
      <c r="AF46" s="47"/>
      <c r="AG46" s="49"/>
      <c r="AI46" s="48"/>
      <c r="AJ46" s="47"/>
      <c r="AK46" s="47"/>
      <c r="AL46" s="47">
        <v>2.84786796569824</v>
      </c>
      <c r="AM46" s="47"/>
      <c r="AN46" s="47"/>
      <c r="AO46" s="49"/>
      <c r="AQ46" s="48"/>
      <c r="AR46" s="47"/>
      <c r="AS46" s="47"/>
      <c r="AT46" s="47">
        <v>57.894874572753899</v>
      </c>
      <c r="AU46" s="47"/>
      <c r="AV46" s="47"/>
      <c r="AW46" s="49"/>
    </row>
    <row r="47" spans="3:49" x14ac:dyDescent="0.3">
      <c r="C47" s="72"/>
      <c r="D47" s="71"/>
      <c r="E47" s="71"/>
      <c r="F47" s="71">
        <v>59.448318481445298</v>
      </c>
      <c r="G47" s="71"/>
      <c r="H47" s="71"/>
      <c r="I47" s="73"/>
      <c r="K47" s="48"/>
      <c r="L47" s="47"/>
      <c r="M47" s="47"/>
      <c r="N47" s="47">
        <v>63.532909393310497</v>
      </c>
      <c r="O47" s="47"/>
      <c r="P47" s="47"/>
      <c r="Q47" s="49"/>
      <c r="S47" s="48"/>
      <c r="T47" s="47"/>
      <c r="U47" s="47"/>
      <c r="V47" s="47">
        <v>0.56654947996139504</v>
      </c>
      <c r="W47" s="47"/>
      <c r="X47" s="47"/>
      <c r="Y47" s="49"/>
      <c r="AA47" s="48"/>
      <c r="AB47" s="47"/>
      <c r="AC47" s="47"/>
      <c r="AD47" s="47">
        <v>66.276824951171804</v>
      </c>
      <c r="AE47" s="47"/>
      <c r="AF47" s="47"/>
      <c r="AG47" s="49"/>
      <c r="AI47" s="48"/>
      <c r="AJ47" s="47"/>
      <c r="AK47" s="47"/>
      <c r="AL47" s="47">
        <v>3.3104622364044101</v>
      </c>
      <c r="AM47" s="47"/>
      <c r="AN47" s="47"/>
      <c r="AO47" s="49"/>
      <c r="AQ47" s="48"/>
      <c r="AR47" s="47"/>
      <c r="AS47" s="47"/>
      <c r="AT47" s="47">
        <v>62.971988677978501</v>
      </c>
      <c r="AU47" s="47"/>
      <c r="AV47" s="47"/>
      <c r="AW47" s="49"/>
    </row>
    <row r="48" spans="3:49" x14ac:dyDescent="0.3">
      <c r="C48" s="72"/>
      <c r="D48" s="71"/>
      <c r="E48" s="71"/>
      <c r="F48" s="71">
        <v>47.4435005187988</v>
      </c>
      <c r="G48" s="71"/>
      <c r="H48" s="71"/>
      <c r="I48" s="73"/>
      <c r="K48" s="48"/>
      <c r="L48" s="47"/>
      <c r="M48" s="47"/>
      <c r="N48" s="47">
        <v>58.276477813720703</v>
      </c>
      <c r="O48" s="47"/>
      <c r="P48" s="47"/>
      <c r="Q48" s="49"/>
      <c r="S48" s="48"/>
      <c r="T48" s="47"/>
      <c r="U48" s="47"/>
      <c r="V48" s="47">
        <v>0.38160380721092202</v>
      </c>
      <c r="W48" s="47"/>
      <c r="X48" s="47"/>
      <c r="Y48" s="49"/>
      <c r="AA48" s="48"/>
      <c r="AB48" s="47"/>
      <c r="AC48" s="47"/>
      <c r="AD48" s="47">
        <v>60.742740631103501</v>
      </c>
      <c r="AE48" s="47"/>
      <c r="AF48" s="47"/>
      <c r="AG48" s="49"/>
      <c r="AI48" s="48"/>
      <c r="AJ48" s="47"/>
      <c r="AK48" s="47"/>
      <c r="AL48" s="47">
        <v>2.84786796569824</v>
      </c>
      <c r="AM48" s="47"/>
      <c r="AN48" s="47"/>
      <c r="AO48" s="49"/>
      <c r="AQ48" s="48"/>
      <c r="AR48" s="47"/>
      <c r="AS48" s="47"/>
      <c r="AT48" s="47">
        <v>57.894874572753899</v>
      </c>
      <c r="AU48" s="47"/>
      <c r="AV48" s="47"/>
      <c r="AW48" s="49"/>
    </row>
    <row r="49" spans="3:49" x14ac:dyDescent="0.3">
      <c r="C49" s="72"/>
      <c r="D49" s="71"/>
      <c r="E49" s="71"/>
      <c r="F49" s="71">
        <v>33.048824310302699</v>
      </c>
      <c r="G49" s="71"/>
      <c r="H49" s="71"/>
      <c r="I49" s="73"/>
      <c r="K49" s="48"/>
      <c r="L49" s="47"/>
      <c r="M49" s="47"/>
      <c r="N49" s="47">
        <v>40.8186645507812</v>
      </c>
      <c r="O49" s="47"/>
      <c r="P49" s="47"/>
      <c r="Q49" s="49"/>
      <c r="S49" s="48"/>
      <c r="T49" s="47"/>
      <c r="U49" s="47"/>
      <c r="V49" s="47">
        <v>5.4472889751195901E-2</v>
      </c>
      <c r="W49" s="47"/>
      <c r="X49" s="47"/>
      <c r="Y49" s="49"/>
      <c r="AA49" s="48"/>
      <c r="AB49" s="47"/>
      <c r="AC49" s="47"/>
      <c r="AD49" s="47">
        <v>42.729976654052699</v>
      </c>
      <c r="AE49" s="47"/>
      <c r="AF49" s="47"/>
      <c r="AG49" s="49"/>
      <c r="AI49" s="48"/>
      <c r="AJ49" s="47"/>
      <c r="AK49" s="47"/>
      <c r="AL49" s="47">
        <v>1.9657849073410001</v>
      </c>
      <c r="AM49" s="47"/>
      <c r="AN49" s="47"/>
      <c r="AO49" s="49"/>
      <c r="AQ49" s="48"/>
      <c r="AR49" s="47"/>
      <c r="AS49" s="47"/>
      <c r="AT49" s="47">
        <v>40.764190673828097</v>
      </c>
      <c r="AU49" s="47"/>
      <c r="AV49" s="47"/>
      <c r="AW49" s="49"/>
    </row>
    <row r="50" spans="3:49" x14ac:dyDescent="0.3">
      <c r="C50" s="72"/>
      <c r="D50" s="71"/>
      <c r="E50" s="71"/>
      <c r="F50" s="71">
        <v>39.889633178710902</v>
      </c>
      <c r="G50" s="71"/>
      <c r="H50" s="71"/>
      <c r="I50" s="73"/>
      <c r="K50" s="48"/>
      <c r="L50" s="47"/>
      <c r="M50" s="47"/>
      <c r="N50" s="47">
        <v>48.018604278564403</v>
      </c>
      <c r="O50" s="47"/>
      <c r="P50" s="47"/>
      <c r="Q50" s="49"/>
      <c r="S50" s="48"/>
      <c r="T50" s="47"/>
      <c r="U50" s="47"/>
      <c r="V50" s="47">
        <v>9.9243037402629797E-2</v>
      </c>
      <c r="W50" s="47"/>
      <c r="X50" s="47"/>
      <c r="Y50" s="49"/>
      <c r="AA50" s="48"/>
      <c r="AB50" s="47"/>
      <c r="AC50" s="47"/>
      <c r="AD50" s="47">
        <v>49.959663391113203</v>
      </c>
      <c r="AE50" s="47"/>
      <c r="AF50" s="47"/>
      <c r="AG50" s="49"/>
      <c r="AI50" s="48"/>
      <c r="AJ50" s="47"/>
      <c r="AK50" s="47"/>
      <c r="AL50" s="47">
        <v>2.04030442237854</v>
      </c>
      <c r="AM50" s="47"/>
      <c r="AN50" s="47"/>
      <c r="AO50" s="49"/>
      <c r="AQ50" s="48"/>
      <c r="AR50" s="47"/>
      <c r="AS50" s="47"/>
      <c r="AT50" s="47">
        <v>47.919361114501903</v>
      </c>
      <c r="AU50" s="47"/>
      <c r="AV50" s="47"/>
      <c r="AW50" s="49"/>
    </row>
    <row r="51" spans="3:49" x14ac:dyDescent="0.3">
      <c r="C51" s="72"/>
      <c r="D51" s="71"/>
      <c r="E51" s="71"/>
      <c r="F51" s="71">
        <v>39.889633178710902</v>
      </c>
      <c r="G51" s="71"/>
      <c r="H51" s="71"/>
      <c r="I51" s="73"/>
      <c r="K51" s="48"/>
      <c r="L51" s="47"/>
      <c r="M51" s="47"/>
      <c r="N51" s="47">
        <v>45.807640075683501</v>
      </c>
      <c r="O51" s="47"/>
      <c r="P51" s="47"/>
      <c r="Q51" s="49"/>
      <c r="S51" s="48"/>
      <c r="T51" s="47"/>
      <c r="U51" s="47"/>
      <c r="V51" s="47">
        <v>0.13833168148994399</v>
      </c>
      <c r="W51" s="47"/>
      <c r="X51" s="47"/>
      <c r="Y51" s="49"/>
      <c r="AA51" s="48"/>
      <c r="AB51" s="47"/>
      <c r="AC51" s="47"/>
      <c r="AD51" s="47">
        <v>47.796150207519503</v>
      </c>
      <c r="AE51" s="47"/>
      <c r="AF51" s="47"/>
      <c r="AG51" s="49"/>
      <c r="AI51" s="48"/>
      <c r="AJ51" s="47"/>
      <c r="AK51" s="47"/>
      <c r="AL51" s="47">
        <v>2.1268417835235498</v>
      </c>
      <c r="AM51" s="47"/>
      <c r="AN51" s="47"/>
      <c r="AO51" s="49"/>
      <c r="AQ51" s="48"/>
      <c r="AR51" s="47"/>
      <c r="AS51" s="47"/>
      <c r="AT51" s="47">
        <v>45.6693115234375</v>
      </c>
      <c r="AU51" s="47"/>
      <c r="AV51" s="47"/>
      <c r="AW51" s="49"/>
    </row>
    <row r="52" spans="3:49" x14ac:dyDescent="0.3">
      <c r="C52" s="72"/>
      <c r="D52" s="71"/>
      <c r="E52" s="71"/>
      <c r="F52" s="71">
        <v>42.613452911376903</v>
      </c>
      <c r="G52" s="71"/>
      <c r="H52" s="71"/>
      <c r="I52" s="73"/>
      <c r="K52" s="48"/>
      <c r="L52" s="47"/>
      <c r="M52" s="47"/>
      <c r="N52" s="47">
        <v>52.192173004150298</v>
      </c>
      <c r="O52" s="47"/>
      <c r="P52" s="47"/>
      <c r="Q52" s="49"/>
      <c r="S52" s="48"/>
      <c r="T52" s="47"/>
      <c r="U52" s="47"/>
      <c r="V52" s="47">
        <v>8.6562514305114704E-2</v>
      </c>
      <c r="W52" s="47"/>
      <c r="X52" s="47"/>
      <c r="Y52" s="49"/>
      <c r="AA52" s="48"/>
      <c r="AB52" s="47"/>
      <c r="AC52" s="47"/>
      <c r="AD52" s="47">
        <v>54.589179992675703</v>
      </c>
      <c r="AE52" s="47"/>
      <c r="AF52" s="47"/>
      <c r="AG52" s="49"/>
      <c r="AI52" s="48"/>
      <c r="AJ52" s="47"/>
      <c r="AK52" s="47"/>
      <c r="AL52" s="47">
        <v>2.48357057571411</v>
      </c>
      <c r="AM52" s="47"/>
      <c r="AN52" s="47"/>
      <c r="AO52" s="49"/>
      <c r="AQ52" s="48"/>
      <c r="AR52" s="47"/>
      <c r="AS52" s="47"/>
      <c r="AT52" s="47">
        <v>52.1056098937988</v>
      </c>
      <c r="AU52" s="47"/>
      <c r="AV52" s="47"/>
      <c r="AW52" s="49"/>
    </row>
    <row r="53" spans="3:49" x14ac:dyDescent="0.3">
      <c r="C53" s="72"/>
      <c r="D53" s="71"/>
      <c r="E53" s="71"/>
      <c r="F53" s="71">
        <v>39.008049011230398</v>
      </c>
      <c r="G53" s="71"/>
      <c r="H53" s="71"/>
      <c r="I53" s="73"/>
      <c r="K53" s="48"/>
      <c r="L53" s="47"/>
      <c r="M53" s="47"/>
      <c r="N53" s="47">
        <v>43.305206298828097</v>
      </c>
      <c r="O53" s="47"/>
      <c r="P53" s="47"/>
      <c r="Q53" s="49"/>
      <c r="S53" s="48"/>
      <c r="T53" s="47"/>
      <c r="U53" s="47"/>
      <c r="V53" s="47">
        <v>0.187574103474617</v>
      </c>
      <c r="W53" s="47"/>
      <c r="X53" s="47"/>
      <c r="Y53" s="49"/>
      <c r="AA53" s="48"/>
      <c r="AB53" s="47"/>
      <c r="AC53" s="47"/>
      <c r="AD53" s="47">
        <v>45.424541473388601</v>
      </c>
      <c r="AE53" s="47"/>
      <c r="AF53" s="47"/>
      <c r="AG53" s="49"/>
      <c r="AI53" s="48"/>
      <c r="AJ53" s="47"/>
      <c r="AK53" s="47"/>
      <c r="AL53" s="47">
        <v>2.3069100379943799</v>
      </c>
      <c r="AM53" s="47"/>
      <c r="AN53" s="47"/>
      <c r="AO53" s="49"/>
      <c r="AQ53" s="48"/>
      <c r="AR53" s="47"/>
      <c r="AS53" s="47"/>
      <c r="AT53" s="47">
        <v>43.117630004882798</v>
      </c>
      <c r="AU53" s="47"/>
      <c r="AV53" s="47"/>
      <c r="AW53" s="49"/>
    </row>
    <row r="54" spans="3:49" x14ac:dyDescent="0.3">
      <c r="C54" s="72"/>
      <c r="D54" s="71"/>
      <c r="E54" s="71"/>
      <c r="F54" s="71">
        <v>48.463325500488203</v>
      </c>
      <c r="G54" s="71"/>
      <c r="H54" s="71"/>
      <c r="I54" s="73"/>
      <c r="K54" s="48"/>
      <c r="L54" s="47"/>
      <c r="M54" s="47"/>
      <c r="N54" s="47">
        <v>56.015251159667898</v>
      </c>
      <c r="O54" s="47"/>
      <c r="P54" s="47"/>
      <c r="Q54" s="49"/>
      <c r="S54" s="48"/>
      <c r="T54" s="47"/>
      <c r="U54" s="47"/>
      <c r="V54" s="47">
        <v>0.63776117563247603</v>
      </c>
      <c r="W54" s="47"/>
      <c r="X54" s="47"/>
      <c r="Y54" s="49"/>
      <c r="AA54" s="48"/>
      <c r="AB54" s="47"/>
      <c r="AC54" s="47"/>
      <c r="AD54" s="47">
        <v>57.9445190429687</v>
      </c>
      <c r="AE54" s="47"/>
      <c r="AF54" s="47"/>
      <c r="AG54" s="49"/>
      <c r="AI54" s="48"/>
      <c r="AJ54" s="47"/>
      <c r="AK54" s="47"/>
      <c r="AL54" s="47">
        <v>2.5670289993286102</v>
      </c>
      <c r="AM54" s="47"/>
      <c r="AN54" s="47"/>
      <c r="AO54" s="49"/>
      <c r="AQ54" s="48"/>
      <c r="AR54" s="47"/>
      <c r="AS54" s="47"/>
      <c r="AT54" s="47">
        <v>55.377487182617102</v>
      </c>
      <c r="AU54" s="47"/>
      <c r="AV54" s="47"/>
      <c r="AW54" s="49"/>
    </row>
    <row r="55" spans="3:49" x14ac:dyDescent="0.3">
      <c r="C55" s="72"/>
      <c r="D55" s="71"/>
      <c r="E55" s="71"/>
      <c r="F55" s="71">
        <v>48.463325500488203</v>
      </c>
      <c r="G55" s="71"/>
      <c r="H55" s="71"/>
      <c r="I55" s="73"/>
      <c r="K55" s="48"/>
      <c r="L55" s="47"/>
      <c r="M55" s="47"/>
      <c r="N55" s="47">
        <v>64.036224365234304</v>
      </c>
      <c r="O55" s="47"/>
      <c r="P55" s="47"/>
      <c r="Q55" s="49"/>
      <c r="S55" s="48"/>
      <c r="T55" s="47"/>
      <c r="U55" s="47"/>
      <c r="V55" s="47">
        <v>0.91980987787246704</v>
      </c>
      <c r="W55" s="47"/>
      <c r="X55" s="47"/>
      <c r="Y55" s="49"/>
      <c r="AA55" s="48"/>
      <c r="AB55" s="47"/>
      <c r="AC55" s="47"/>
      <c r="AD55" s="47">
        <v>65.996620178222599</v>
      </c>
      <c r="AE55" s="47"/>
      <c r="AF55" s="47"/>
      <c r="AG55" s="49"/>
      <c r="AI55" s="48"/>
      <c r="AJ55" s="47"/>
      <c r="AK55" s="47"/>
      <c r="AL55" s="47">
        <v>2.8802077770233101</v>
      </c>
      <c r="AM55" s="47"/>
      <c r="AN55" s="47"/>
      <c r="AO55" s="49"/>
      <c r="AQ55" s="48"/>
      <c r="AR55" s="47"/>
      <c r="AS55" s="47"/>
      <c r="AT55" s="47">
        <v>63.124824523925703</v>
      </c>
      <c r="AU55" s="47"/>
      <c r="AV55" s="47"/>
      <c r="AW55" s="49"/>
    </row>
    <row r="56" spans="3:49" x14ac:dyDescent="0.3">
      <c r="C56" s="72"/>
      <c r="D56" s="71"/>
      <c r="E56" s="71"/>
      <c r="F56" s="71">
        <v>39.008049011230398</v>
      </c>
      <c r="G56" s="71"/>
      <c r="H56" s="71"/>
      <c r="I56" s="73"/>
      <c r="K56" s="48"/>
      <c r="L56" s="47"/>
      <c r="M56" s="47"/>
      <c r="N56" s="47">
        <v>49.147804260253899</v>
      </c>
      <c r="O56" s="47"/>
      <c r="P56" s="47"/>
      <c r="Q56" s="49"/>
      <c r="S56" s="48"/>
      <c r="T56" s="47"/>
      <c r="U56" s="47"/>
      <c r="V56" s="47">
        <v>0.37571334838867099</v>
      </c>
      <c r="W56" s="47"/>
      <c r="X56" s="47"/>
      <c r="Y56" s="49"/>
      <c r="AA56" s="48"/>
      <c r="AB56" s="47"/>
      <c r="AC56" s="47"/>
      <c r="AD56" s="47">
        <v>51.171306610107401</v>
      </c>
      <c r="AE56" s="47"/>
      <c r="AF56" s="47"/>
      <c r="AG56" s="49"/>
      <c r="AI56" s="48"/>
      <c r="AJ56" s="47"/>
      <c r="AK56" s="47"/>
      <c r="AL56" s="47">
        <v>2.3992114067077601</v>
      </c>
      <c r="AM56" s="47"/>
      <c r="AN56" s="47"/>
      <c r="AO56" s="49"/>
      <c r="AQ56" s="48"/>
      <c r="AR56" s="47"/>
      <c r="AS56" s="47"/>
      <c r="AT56" s="47">
        <v>48.7720947265625</v>
      </c>
      <c r="AU56" s="47"/>
      <c r="AV56" s="47"/>
      <c r="AW56" s="49"/>
    </row>
    <row r="57" spans="3:49" x14ac:dyDescent="0.3">
      <c r="C57" s="72"/>
      <c r="D57" s="71"/>
      <c r="E57" s="71"/>
      <c r="F57" s="71">
        <v>30.818666458129801</v>
      </c>
      <c r="G57" s="71"/>
      <c r="H57" s="71"/>
      <c r="I57" s="73"/>
      <c r="K57" s="48"/>
      <c r="L57" s="47"/>
      <c r="M57" s="47"/>
      <c r="N57" s="47">
        <v>33.914779663085902</v>
      </c>
      <c r="O57" s="47"/>
      <c r="P57" s="47"/>
      <c r="Q57" s="49"/>
      <c r="S57" s="48"/>
      <c r="T57" s="47"/>
      <c r="U57" s="47"/>
      <c r="V57" s="47">
        <v>0.190078750252723</v>
      </c>
      <c r="W57" s="47"/>
      <c r="X57" s="47"/>
      <c r="Y57" s="49"/>
      <c r="AA57" s="48"/>
      <c r="AB57" s="47"/>
      <c r="AC57" s="47"/>
      <c r="AD57" s="47">
        <v>36.588924407958899</v>
      </c>
      <c r="AE57" s="47"/>
      <c r="AF57" s="47"/>
      <c r="AG57" s="49"/>
      <c r="AI57" s="48"/>
      <c r="AJ57" s="47"/>
      <c r="AK57" s="47"/>
      <c r="AL57" s="47">
        <v>2.86422395706176</v>
      </c>
      <c r="AM57" s="47"/>
      <c r="AN57" s="47"/>
      <c r="AO57" s="49"/>
      <c r="AQ57" s="48"/>
      <c r="AR57" s="47"/>
      <c r="AS57" s="47"/>
      <c r="AT57" s="47">
        <v>33.724700927734297</v>
      </c>
      <c r="AU57" s="47"/>
      <c r="AV57" s="47"/>
      <c r="AW57" s="49"/>
    </row>
    <row r="58" spans="3:49" x14ac:dyDescent="0.3">
      <c r="C58" s="72"/>
      <c r="D58" s="71">
        <v>279.53146362304602</v>
      </c>
      <c r="E58" s="71"/>
      <c r="F58" s="71"/>
      <c r="G58" s="71"/>
      <c r="H58" s="71"/>
      <c r="I58" s="73"/>
      <c r="K58" s="48"/>
      <c r="L58" s="47">
        <v>130.78790283203099</v>
      </c>
      <c r="M58" s="47"/>
      <c r="N58" s="47"/>
      <c r="O58" s="47"/>
      <c r="P58" s="47"/>
      <c r="Q58" s="49"/>
      <c r="S58" s="48"/>
      <c r="T58" s="47">
        <v>63.128974914550703</v>
      </c>
      <c r="U58" s="47"/>
      <c r="V58" s="47"/>
      <c r="W58" s="47"/>
      <c r="X58" s="47"/>
      <c r="Y58" s="49"/>
      <c r="AA58" s="48"/>
      <c r="AB58" s="47">
        <v>76.349098205566406</v>
      </c>
      <c r="AC58" s="47"/>
      <c r="AD58" s="47"/>
      <c r="AE58" s="47"/>
      <c r="AF58" s="47"/>
      <c r="AG58" s="49"/>
      <c r="AI58" s="48"/>
      <c r="AJ58" s="47">
        <v>8.6901769638061506</v>
      </c>
      <c r="AK58" s="47"/>
      <c r="AL58" s="47"/>
      <c r="AM58" s="47"/>
      <c r="AN58" s="47"/>
      <c r="AO58" s="49"/>
      <c r="AQ58" s="48"/>
      <c r="AR58" s="47">
        <v>69.797760009765597</v>
      </c>
      <c r="AS58" s="47"/>
      <c r="AT58" s="47"/>
      <c r="AU58" s="47"/>
      <c r="AV58" s="47"/>
      <c r="AW58" s="49"/>
    </row>
    <row r="59" spans="3:49" x14ac:dyDescent="0.3">
      <c r="C59" s="72"/>
      <c r="D59" s="71">
        <v>541.18426513671795</v>
      </c>
      <c r="E59" s="71"/>
      <c r="F59" s="71"/>
      <c r="G59" s="71"/>
      <c r="H59" s="71"/>
      <c r="I59" s="73"/>
      <c r="K59" s="48"/>
      <c r="L59" s="47">
        <v>287.17138671875</v>
      </c>
      <c r="M59" s="47"/>
      <c r="N59" s="47"/>
      <c r="O59" s="47"/>
      <c r="P59" s="47"/>
      <c r="Q59" s="49"/>
      <c r="S59" s="48"/>
      <c r="T59" s="47">
        <v>200.84237670898401</v>
      </c>
      <c r="U59" s="47"/>
      <c r="V59" s="47"/>
      <c r="W59" s="47"/>
      <c r="X59" s="47"/>
      <c r="Y59" s="49"/>
      <c r="AA59" s="48"/>
      <c r="AB59" s="47">
        <v>120.04792022705</v>
      </c>
      <c r="AC59" s="47"/>
      <c r="AD59" s="47"/>
      <c r="AE59" s="47"/>
      <c r="AF59" s="47"/>
      <c r="AG59" s="49"/>
      <c r="AI59" s="48"/>
      <c r="AJ59" s="47">
        <v>33.718917846679602</v>
      </c>
      <c r="AK59" s="47"/>
      <c r="AL59" s="47"/>
      <c r="AM59" s="47"/>
      <c r="AN59" s="47"/>
      <c r="AO59" s="49"/>
      <c r="AQ59" s="48"/>
      <c r="AR59" s="47">
        <v>88.470268249511705</v>
      </c>
      <c r="AS59" s="47"/>
      <c r="AT59" s="47"/>
      <c r="AU59" s="47"/>
      <c r="AV59" s="47"/>
      <c r="AW59" s="49"/>
    </row>
    <row r="60" spans="3:49" x14ac:dyDescent="0.3">
      <c r="C60" s="72"/>
      <c r="D60" s="71">
        <v>541.18426513671795</v>
      </c>
      <c r="E60" s="71"/>
      <c r="F60" s="71"/>
      <c r="G60" s="71"/>
      <c r="H60" s="71"/>
      <c r="I60" s="73"/>
      <c r="K60" s="48"/>
      <c r="L60" s="47">
        <v>287.17138671875</v>
      </c>
      <c r="M60" s="47"/>
      <c r="N60" s="47"/>
      <c r="O60" s="47"/>
      <c r="P60" s="47"/>
      <c r="Q60" s="49"/>
      <c r="S60" s="48"/>
      <c r="T60" s="47">
        <v>200.84237670898401</v>
      </c>
      <c r="U60" s="47"/>
      <c r="V60" s="47"/>
      <c r="W60" s="47"/>
      <c r="X60" s="47"/>
      <c r="Y60" s="49"/>
      <c r="AA60" s="48"/>
      <c r="AB60" s="47">
        <v>120.04792022705</v>
      </c>
      <c r="AC60" s="47"/>
      <c r="AD60" s="47"/>
      <c r="AE60" s="47"/>
      <c r="AF60" s="47"/>
      <c r="AG60" s="49"/>
      <c r="AI60" s="48"/>
      <c r="AJ60" s="47">
        <v>33.718917846679602</v>
      </c>
      <c r="AK60" s="47"/>
      <c r="AL60" s="47"/>
      <c r="AM60" s="47"/>
      <c r="AN60" s="47"/>
      <c r="AO60" s="49"/>
      <c r="AQ60" s="48"/>
      <c r="AR60" s="47">
        <v>88.470268249511705</v>
      </c>
      <c r="AS60" s="47"/>
      <c r="AT60" s="47"/>
      <c r="AU60" s="47"/>
      <c r="AV60" s="47"/>
      <c r="AW60" s="49"/>
    </row>
    <row r="61" spans="3:49" x14ac:dyDescent="0.3">
      <c r="C61" s="72"/>
      <c r="D61" s="71"/>
      <c r="E61" s="71">
        <v>5290.3642578125</v>
      </c>
      <c r="F61" s="71"/>
      <c r="G61" s="71"/>
      <c r="H61" s="71"/>
      <c r="I61" s="73"/>
      <c r="K61" s="48"/>
      <c r="L61" s="47"/>
      <c r="M61" s="47">
        <v>2843.07934570312</v>
      </c>
      <c r="N61" s="47"/>
      <c r="O61" s="47"/>
      <c r="P61" s="47"/>
      <c r="Q61" s="49"/>
      <c r="S61" s="48"/>
      <c r="T61" s="47"/>
      <c r="U61" s="47">
        <v>2612.44555664062</v>
      </c>
      <c r="V61" s="47"/>
      <c r="W61" s="47"/>
      <c r="X61" s="47"/>
      <c r="Y61" s="49"/>
      <c r="AA61" s="48"/>
      <c r="AB61" s="47"/>
      <c r="AC61" s="47">
        <v>699.06646728515602</v>
      </c>
      <c r="AD61" s="47"/>
      <c r="AE61" s="47"/>
      <c r="AF61" s="47"/>
      <c r="AG61" s="49"/>
      <c r="AI61" s="48"/>
      <c r="AJ61" s="47"/>
      <c r="AK61" s="47">
        <v>468.43258666992102</v>
      </c>
      <c r="AL61" s="47"/>
      <c r="AM61" s="47"/>
      <c r="AN61" s="47"/>
      <c r="AO61" s="49"/>
      <c r="AQ61" s="48"/>
      <c r="AR61" s="47"/>
      <c r="AS61" s="47">
        <v>233.90504455566401</v>
      </c>
      <c r="AT61" s="47"/>
      <c r="AU61" s="47"/>
      <c r="AV61" s="47"/>
      <c r="AW61" s="49"/>
    </row>
    <row r="62" spans="3:49" x14ac:dyDescent="0.3">
      <c r="C62" s="72"/>
      <c r="D62" s="71"/>
      <c r="E62" s="71">
        <v>5290.3642578125</v>
      </c>
      <c r="F62" s="71"/>
      <c r="G62" s="71"/>
      <c r="H62" s="71"/>
      <c r="I62" s="73"/>
      <c r="K62" s="48"/>
      <c r="L62" s="47"/>
      <c r="M62" s="47">
        <v>3890.6201171875</v>
      </c>
      <c r="N62" s="47"/>
      <c r="O62" s="47"/>
      <c r="P62" s="47"/>
      <c r="Q62" s="49"/>
      <c r="S62" s="48"/>
      <c r="T62" s="47"/>
      <c r="U62" s="47">
        <v>3607.75</v>
      </c>
      <c r="V62" s="47"/>
      <c r="W62" s="47"/>
      <c r="X62" s="47"/>
      <c r="Y62" s="49"/>
      <c r="AA62" s="48"/>
      <c r="AB62" s="47"/>
      <c r="AC62" s="47">
        <v>909.80877685546795</v>
      </c>
      <c r="AD62" s="47"/>
      <c r="AE62" s="47"/>
      <c r="AF62" s="47"/>
      <c r="AG62" s="49"/>
      <c r="AI62" s="48"/>
      <c r="AJ62" s="47"/>
      <c r="AK62" s="47">
        <v>626.93865966796795</v>
      </c>
      <c r="AL62" s="47"/>
      <c r="AM62" s="47"/>
      <c r="AN62" s="47"/>
      <c r="AO62" s="49"/>
      <c r="AQ62" s="48"/>
      <c r="AR62" s="47"/>
      <c r="AS62" s="47">
        <v>287.05377197265602</v>
      </c>
      <c r="AT62" s="47"/>
      <c r="AU62" s="47"/>
      <c r="AV62" s="47"/>
      <c r="AW62" s="49"/>
    </row>
    <row r="63" spans="3:49" x14ac:dyDescent="0.3">
      <c r="C63" s="72"/>
      <c r="D63" s="71"/>
      <c r="E63" s="71">
        <v>2795.39013671875</v>
      </c>
      <c r="F63" s="71"/>
      <c r="G63" s="71"/>
      <c r="H63" s="71"/>
      <c r="I63" s="73"/>
      <c r="K63" s="48"/>
      <c r="L63" s="47"/>
      <c r="M63" s="47">
        <v>2776.6328125</v>
      </c>
      <c r="N63" s="47"/>
      <c r="O63" s="47"/>
      <c r="P63" s="47"/>
      <c r="Q63" s="49"/>
      <c r="S63" s="48"/>
      <c r="T63" s="47"/>
      <c r="U63" s="47">
        <v>2533.65502929687</v>
      </c>
      <c r="V63" s="47"/>
      <c r="W63" s="47"/>
      <c r="X63" s="47"/>
      <c r="Y63" s="49"/>
      <c r="AA63" s="48"/>
      <c r="AB63" s="47"/>
      <c r="AC63" s="47">
        <v>702.26531982421795</v>
      </c>
      <c r="AD63" s="47"/>
      <c r="AE63" s="47"/>
      <c r="AF63" s="47"/>
      <c r="AG63" s="49"/>
      <c r="AI63" s="48"/>
      <c r="AJ63" s="47"/>
      <c r="AK63" s="47">
        <v>459.28738403320301</v>
      </c>
      <c r="AL63" s="47"/>
      <c r="AM63" s="47"/>
      <c r="AN63" s="47"/>
      <c r="AO63" s="49"/>
      <c r="AQ63" s="48"/>
      <c r="AR63" s="47"/>
      <c r="AS63" s="47">
        <v>246.88534545898401</v>
      </c>
      <c r="AT63" s="47"/>
      <c r="AU63" s="47"/>
      <c r="AV63" s="47"/>
      <c r="AW63" s="49"/>
    </row>
    <row r="64" spans="3:49" x14ac:dyDescent="0.3">
      <c r="C64" s="72"/>
      <c r="D64" s="71"/>
      <c r="E64" s="71">
        <v>2795.39013671875</v>
      </c>
      <c r="F64" s="71"/>
      <c r="G64" s="71"/>
      <c r="H64" s="71"/>
      <c r="I64" s="73"/>
      <c r="K64" s="48"/>
      <c r="L64" s="47"/>
      <c r="M64" s="47">
        <v>2776.6328125</v>
      </c>
      <c r="N64" s="47"/>
      <c r="O64" s="47"/>
      <c r="P64" s="47"/>
      <c r="Q64" s="49"/>
      <c r="S64" s="48"/>
      <c r="T64" s="47"/>
      <c r="U64" s="47">
        <v>2533.65502929687</v>
      </c>
      <c r="V64" s="47"/>
      <c r="W64" s="47"/>
      <c r="X64" s="47"/>
      <c r="Y64" s="49"/>
      <c r="AA64" s="48"/>
      <c r="AB64" s="47"/>
      <c r="AC64" s="47">
        <v>702.26531982421795</v>
      </c>
      <c r="AD64" s="47"/>
      <c r="AE64" s="47"/>
      <c r="AF64" s="47"/>
      <c r="AG64" s="49"/>
      <c r="AI64" s="48"/>
      <c r="AJ64" s="47"/>
      <c r="AK64" s="47">
        <v>459.28738403320301</v>
      </c>
      <c r="AL64" s="47"/>
      <c r="AM64" s="47"/>
      <c r="AN64" s="47"/>
      <c r="AO64" s="49"/>
      <c r="AQ64" s="48"/>
      <c r="AR64" s="47"/>
      <c r="AS64" s="47">
        <v>246.88534545898401</v>
      </c>
      <c r="AT64" s="47"/>
      <c r="AU64" s="47"/>
      <c r="AV64" s="47"/>
      <c r="AW64" s="49"/>
    </row>
    <row r="65" spans="3:49" x14ac:dyDescent="0.3">
      <c r="C65" s="72"/>
      <c r="D65" s="71"/>
      <c r="E65" s="71">
        <v>5538.76513671875</v>
      </c>
      <c r="F65" s="71"/>
      <c r="G65" s="71"/>
      <c r="H65" s="71"/>
      <c r="I65" s="73"/>
      <c r="K65" s="48"/>
      <c r="L65" s="47"/>
      <c r="M65" s="47">
        <v>3858.24829101562</v>
      </c>
      <c r="N65" s="47"/>
      <c r="O65" s="47"/>
      <c r="P65" s="47"/>
      <c r="Q65" s="49"/>
      <c r="S65" s="48"/>
      <c r="T65" s="47"/>
      <c r="U65" s="47">
        <v>3560.517578125</v>
      </c>
      <c r="V65" s="47"/>
      <c r="W65" s="47"/>
      <c r="X65" s="47"/>
      <c r="Y65" s="49"/>
      <c r="AA65" s="48"/>
      <c r="AB65" s="47"/>
      <c r="AC65" s="47">
        <v>908.09063720703102</v>
      </c>
      <c r="AD65" s="47"/>
      <c r="AE65" s="47"/>
      <c r="AF65" s="47"/>
      <c r="AG65" s="49"/>
      <c r="AI65" s="48"/>
      <c r="AJ65" s="47"/>
      <c r="AK65" s="47">
        <v>610.35980224609295</v>
      </c>
      <c r="AL65" s="47"/>
      <c r="AM65" s="47"/>
      <c r="AN65" s="47"/>
      <c r="AO65" s="49"/>
      <c r="AQ65" s="48"/>
      <c r="AR65" s="47"/>
      <c r="AS65" s="47">
        <v>303.02444458007801</v>
      </c>
      <c r="AT65" s="47"/>
      <c r="AU65" s="47"/>
      <c r="AV65" s="47"/>
      <c r="AW65" s="49"/>
    </row>
    <row r="66" spans="3:49" x14ac:dyDescent="0.3">
      <c r="C66" s="72"/>
      <c r="D66" s="71"/>
      <c r="E66" s="71">
        <v>3827.00048828125</v>
      </c>
      <c r="F66" s="71"/>
      <c r="G66" s="71"/>
      <c r="H66" s="71"/>
      <c r="I66" s="73"/>
      <c r="K66" s="48"/>
      <c r="L66" s="47"/>
      <c r="M66" s="47">
        <v>4374.669921875</v>
      </c>
      <c r="N66" s="47"/>
      <c r="O66" s="47"/>
      <c r="P66" s="47"/>
      <c r="Q66" s="49"/>
      <c r="S66" s="48"/>
      <c r="T66" s="47"/>
      <c r="U66" s="47">
        <v>4116.69677734375</v>
      </c>
      <c r="V66" s="47"/>
      <c r="W66" s="47"/>
      <c r="X66" s="47"/>
      <c r="Y66" s="49"/>
      <c r="AA66" s="48"/>
      <c r="AB66" s="47"/>
      <c r="AC66" s="47">
        <v>921.44183349609295</v>
      </c>
      <c r="AD66" s="47"/>
      <c r="AE66" s="47"/>
      <c r="AF66" s="47"/>
      <c r="AG66" s="49"/>
      <c r="AI66" s="48"/>
      <c r="AJ66" s="47"/>
      <c r="AK66" s="47">
        <v>663.468505859375</v>
      </c>
      <c r="AL66" s="47"/>
      <c r="AM66" s="47"/>
      <c r="AN66" s="47"/>
      <c r="AO66" s="49"/>
      <c r="AQ66" s="48"/>
      <c r="AR66" s="47"/>
      <c r="AS66" s="47">
        <v>261.15142822265602</v>
      </c>
      <c r="AT66" s="47"/>
      <c r="AU66" s="47"/>
      <c r="AV66" s="47"/>
      <c r="AW66" s="49"/>
    </row>
    <row r="67" spans="3:49" x14ac:dyDescent="0.3">
      <c r="C67" s="72"/>
      <c r="D67" s="71"/>
      <c r="E67" s="71">
        <v>2915.0498046875</v>
      </c>
      <c r="F67" s="71"/>
      <c r="G67" s="71"/>
      <c r="H67" s="71"/>
      <c r="I67" s="73"/>
      <c r="K67" s="48"/>
      <c r="L67" s="47"/>
      <c r="M67" s="47">
        <v>2929.86352539062</v>
      </c>
      <c r="N67" s="47"/>
      <c r="O67" s="47"/>
      <c r="P67" s="47"/>
      <c r="Q67" s="49"/>
      <c r="S67" s="48"/>
      <c r="T67" s="47"/>
      <c r="U67" s="47">
        <v>2710.4599609375</v>
      </c>
      <c r="V67" s="47"/>
      <c r="W67" s="47"/>
      <c r="X67" s="47"/>
      <c r="Y67" s="49"/>
      <c r="AA67" s="48"/>
      <c r="AB67" s="47"/>
      <c r="AC67" s="47">
        <v>689.92883300781205</v>
      </c>
      <c r="AD67" s="47"/>
      <c r="AE67" s="47"/>
      <c r="AF67" s="47"/>
      <c r="AG67" s="49"/>
      <c r="AI67" s="48"/>
      <c r="AJ67" s="47"/>
      <c r="AK67" s="47">
        <v>470.52526855468699</v>
      </c>
      <c r="AL67" s="47"/>
      <c r="AM67" s="47"/>
      <c r="AN67" s="47"/>
      <c r="AO67" s="49"/>
      <c r="AQ67" s="48"/>
      <c r="AR67" s="47"/>
      <c r="AS67" s="47">
        <v>222.35853576660099</v>
      </c>
      <c r="AT67" s="47"/>
      <c r="AU67" s="47"/>
      <c r="AV67" s="47"/>
      <c r="AW67" s="49"/>
    </row>
    <row r="68" spans="3:49" x14ac:dyDescent="0.3">
      <c r="C68" s="72"/>
      <c r="D68" s="71"/>
      <c r="E68" s="71">
        <v>2915.0498046875</v>
      </c>
      <c r="F68" s="71"/>
      <c r="G68" s="71"/>
      <c r="H68" s="71"/>
      <c r="I68" s="73"/>
      <c r="K68" s="48"/>
      <c r="L68" s="47"/>
      <c r="M68" s="47">
        <v>2929.86352539062</v>
      </c>
      <c r="N68" s="47"/>
      <c r="O68" s="47"/>
      <c r="P68" s="47"/>
      <c r="Q68" s="49"/>
      <c r="S68" s="48"/>
      <c r="T68" s="47"/>
      <c r="U68" s="47">
        <v>2710.4599609375</v>
      </c>
      <c r="V68" s="47"/>
      <c r="W68" s="47"/>
      <c r="X68" s="47"/>
      <c r="Y68" s="49"/>
      <c r="AA68" s="48"/>
      <c r="AB68" s="47"/>
      <c r="AC68" s="47">
        <v>689.92883300781205</v>
      </c>
      <c r="AD68" s="47"/>
      <c r="AE68" s="47"/>
      <c r="AF68" s="47"/>
      <c r="AG68" s="49"/>
      <c r="AI68" s="48"/>
      <c r="AJ68" s="47"/>
      <c r="AK68" s="47">
        <v>470.52526855468699</v>
      </c>
      <c r="AL68" s="47"/>
      <c r="AM68" s="47"/>
      <c r="AN68" s="47"/>
      <c r="AO68" s="49"/>
      <c r="AQ68" s="48"/>
      <c r="AR68" s="47"/>
      <c r="AS68" s="47">
        <v>222.35853576660099</v>
      </c>
      <c r="AT68" s="47"/>
      <c r="AU68" s="47"/>
      <c r="AV68" s="47"/>
      <c r="AW68" s="49"/>
    </row>
    <row r="69" spans="3:49" x14ac:dyDescent="0.3">
      <c r="C69" s="72"/>
      <c r="D69" s="71">
        <v>541.18426513671795</v>
      </c>
      <c r="E69" s="71"/>
      <c r="F69" s="71"/>
      <c r="G69" s="71"/>
      <c r="H69" s="71"/>
      <c r="I69" s="73"/>
      <c r="K69" s="48"/>
      <c r="L69" s="47">
        <v>441.97238159179602</v>
      </c>
      <c r="M69" s="47"/>
      <c r="N69" s="47"/>
      <c r="O69" s="47"/>
      <c r="P69" s="47"/>
      <c r="Q69" s="49"/>
      <c r="S69" s="48"/>
      <c r="T69" s="47">
        <v>337.58157348632801</v>
      </c>
      <c r="U69" s="47"/>
      <c r="V69" s="47"/>
      <c r="W69" s="47"/>
      <c r="X69" s="47"/>
      <c r="Y69" s="49"/>
      <c r="AA69" s="48"/>
      <c r="AB69" s="47">
        <v>166.35296630859301</v>
      </c>
      <c r="AC69" s="47"/>
      <c r="AD69" s="47"/>
      <c r="AE69" s="47"/>
      <c r="AF69" s="47"/>
      <c r="AG69" s="49"/>
      <c r="AI69" s="48"/>
      <c r="AJ69" s="47">
        <v>61.962162017822202</v>
      </c>
      <c r="AK69" s="47"/>
      <c r="AL69" s="47"/>
      <c r="AM69" s="47"/>
      <c r="AN69" s="47"/>
      <c r="AO69" s="49"/>
      <c r="AQ69" s="48"/>
      <c r="AR69" s="47">
        <v>106.763496398925</v>
      </c>
      <c r="AS69" s="47"/>
      <c r="AT69" s="47"/>
      <c r="AU69" s="47"/>
      <c r="AV69" s="47"/>
      <c r="AW69" s="49"/>
    </row>
    <row r="70" spans="3:49" x14ac:dyDescent="0.3">
      <c r="C70" s="72"/>
      <c r="D70" s="71">
        <v>541.18426513671795</v>
      </c>
      <c r="E70" s="71"/>
      <c r="F70" s="71"/>
      <c r="G70" s="71"/>
      <c r="H70" s="71"/>
      <c r="I70" s="73"/>
      <c r="K70" s="48"/>
      <c r="L70" s="47">
        <v>254.40065002441401</v>
      </c>
      <c r="M70" s="47"/>
      <c r="N70" s="47"/>
      <c r="O70" s="47"/>
      <c r="P70" s="47"/>
      <c r="Q70" s="49"/>
      <c r="S70" s="48"/>
      <c r="T70" s="47">
        <v>165.48121643066401</v>
      </c>
      <c r="U70" s="47"/>
      <c r="V70" s="47"/>
      <c r="W70" s="47"/>
      <c r="X70" s="47"/>
      <c r="Y70" s="49"/>
      <c r="AA70" s="48"/>
      <c r="AB70" s="47">
        <v>117.83008575439401</v>
      </c>
      <c r="AC70" s="47"/>
      <c r="AD70" s="47"/>
      <c r="AE70" s="47"/>
      <c r="AF70" s="47"/>
      <c r="AG70" s="49"/>
      <c r="AI70" s="48"/>
      <c r="AJ70" s="47">
        <v>28.910665512084901</v>
      </c>
      <c r="AK70" s="47"/>
      <c r="AL70" s="47"/>
      <c r="AM70" s="47"/>
      <c r="AN70" s="47"/>
      <c r="AO70" s="49"/>
      <c r="AQ70" s="48"/>
      <c r="AR70" s="47">
        <v>91.371902465820298</v>
      </c>
      <c r="AS70" s="47"/>
      <c r="AT70" s="47"/>
      <c r="AU70" s="47"/>
      <c r="AV70" s="47"/>
      <c r="AW70" s="49"/>
    </row>
    <row r="71" spans="3:49" x14ac:dyDescent="0.3">
      <c r="C71" s="72"/>
      <c r="D71" s="71">
        <v>541.18426513671795</v>
      </c>
      <c r="E71" s="71"/>
      <c r="F71" s="71"/>
      <c r="G71" s="71"/>
      <c r="H71" s="71"/>
      <c r="I71" s="73"/>
      <c r="K71" s="48"/>
      <c r="L71" s="47">
        <v>254.40065002441401</v>
      </c>
      <c r="M71" s="47"/>
      <c r="N71" s="47"/>
      <c r="O71" s="47"/>
      <c r="P71" s="47"/>
      <c r="Q71" s="49"/>
      <c r="S71" s="48"/>
      <c r="T71" s="47">
        <v>165.48121643066401</v>
      </c>
      <c r="U71" s="47"/>
      <c r="V71" s="47"/>
      <c r="W71" s="47"/>
      <c r="X71" s="47"/>
      <c r="Y71" s="49"/>
      <c r="AA71" s="48"/>
      <c r="AB71" s="47">
        <v>117.83008575439401</v>
      </c>
      <c r="AC71" s="47"/>
      <c r="AD71" s="47"/>
      <c r="AE71" s="47"/>
      <c r="AF71" s="47"/>
      <c r="AG71" s="49"/>
      <c r="AI71" s="48"/>
      <c r="AJ71" s="47">
        <v>28.910665512084901</v>
      </c>
      <c r="AK71" s="47"/>
      <c r="AL71" s="47"/>
      <c r="AM71" s="47"/>
      <c r="AN71" s="47"/>
      <c r="AO71" s="49"/>
      <c r="AQ71" s="48"/>
      <c r="AR71" s="47">
        <v>91.371902465820298</v>
      </c>
      <c r="AS71" s="47"/>
      <c r="AT71" s="47"/>
      <c r="AU71" s="47"/>
      <c r="AV71" s="47"/>
      <c r="AW71" s="49"/>
    </row>
    <row r="72" spans="3:49" x14ac:dyDescent="0.3">
      <c r="C72" s="72"/>
      <c r="D72" s="71">
        <v>541.18426513671795</v>
      </c>
      <c r="E72" s="71"/>
      <c r="F72" s="71"/>
      <c r="G72" s="71"/>
      <c r="H72" s="71"/>
      <c r="I72" s="73"/>
      <c r="K72" s="48"/>
      <c r="L72" s="47">
        <v>174.17932128906199</v>
      </c>
      <c r="M72" s="47"/>
      <c r="N72" s="47"/>
      <c r="O72" s="47"/>
      <c r="P72" s="47"/>
      <c r="Q72" s="49"/>
      <c r="S72" s="48"/>
      <c r="T72" s="47">
        <v>98.264701843261705</v>
      </c>
      <c r="U72" s="47"/>
      <c r="V72" s="47"/>
      <c r="W72" s="47"/>
      <c r="X72" s="47"/>
      <c r="Y72" s="49"/>
      <c r="AA72" s="48"/>
      <c r="AB72" s="47">
        <v>91.530731201171804</v>
      </c>
      <c r="AC72" s="47"/>
      <c r="AD72" s="47"/>
      <c r="AE72" s="47"/>
      <c r="AF72" s="47"/>
      <c r="AG72" s="49"/>
      <c r="AI72" s="48"/>
      <c r="AJ72" s="47">
        <v>15.6161184310913</v>
      </c>
      <c r="AK72" s="47"/>
      <c r="AL72" s="47"/>
      <c r="AM72" s="47"/>
      <c r="AN72" s="47"/>
      <c r="AO72" s="49"/>
      <c r="AQ72" s="48"/>
      <c r="AR72" s="47">
        <v>78.2069091796875</v>
      </c>
      <c r="AS72" s="47"/>
      <c r="AT72" s="47"/>
      <c r="AU72" s="47"/>
      <c r="AV72" s="47"/>
      <c r="AW72" s="49"/>
    </row>
    <row r="73" spans="3:49" x14ac:dyDescent="0.3">
      <c r="C73" s="72"/>
      <c r="D73" s="71">
        <v>541.18426513671795</v>
      </c>
      <c r="E73" s="71"/>
      <c r="F73" s="71"/>
      <c r="G73" s="71"/>
      <c r="H73" s="71"/>
      <c r="I73" s="73"/>
      <c r="K73" s="48"/>
      <c r="L73" s="47">
        <v>174.17932128906199</v>
      </c>
      <c r="M73" s="47"/>
      <c r="N73" s="47"/>
      <c r="O73" s="47"/>
      <c r="P73" s="47"/>
      <c r="Q73" s="49"/>
      <c r="S73" s="48"/>
      <c r="T73" s="47">
        <v>98.264701843261705</v>
      </c>
      <c r="U73" s="47"/>
      <c r="V73" s="47"/>
      <c r="W73" s="47"/>
      <c r="X73" s="47"/>
      <c r="Y73" s="49"/>
      <c r="AA73" s="48"/>
      <c r="AB73" s="47">
        <v>91.530731201171804</v>
      </c>
      <c r="AC73" s="47"/>
      <c r="AD73" s="47"/>
      <c r="AE73" s="47"/>
      <c r="AF73" s="47"/>
      <c r="AG73" s="49"/>
      <c r="AI73" s="48"/>
      <c r="AJ73" s="47">
        <v>15.6161184310913</v>
      </c>
      <c r="AK73" s="47"/>
      <c r="AL73" s="47"/>
      <c r="AM73" s="47"/>
      <c r="AN73" s="47"/>
      <c r="AO73" s="49"/>
      <c r="AQ73" s="48"/>
      <c r="AR73" s="47">
        <v>78.2069091796875</v>
      </c>
      <c r="AS73" s="47"/>
      <c r="AT73" s="47"/>
      <c r="AU73" s="47"/>
      <c r="AV73" s="47"/>
      <c r="AW73" s="49"/>
    </row>
    <row r="74" spans="3:49" x14ac:dyDescent="0.3">
      <c r="C74" s="72"/>
      <c r="D74" s="71"/>
      <c r="E74" s="71"/>
      <c r="F74" s="71"/>
      <c r="G74" s="71">
        <v>71.060523986816406</v>
      </c>
      <c r="H74" s="71"/>
      <c r="I74" s="73"/>
      <c r="K74" s="48"/>
      <c r="L74" s="47"/>
      <c r="M74" s="47"/>
      <c r="N74" s="47"/>
      <c r="O74" s="47">
        <v>75.843215942382798</v>
      </c>
      <c r="P74" s="47"/>
      <c r="Q74" s="49"/>
      <c r="S74" s="48"/>
      <c r="T74" s="47"/>
      <c r="U74" s="47"/>
      <c r="V74" s="47"/>
      <c r="W74" s="47">
        <v>1.2869397401809599</v>
      </c>
      <c r="X74" s="47"/>
      <c r="Y74" s="49"/>
      <c r="AA74" s="48"/>
      <c r="AB74" s="47"/>
      <c r="AC74" s="47"/>
      <c r="AD74" s="47"/>
      <c r="AE74" s="47">
        <v>78.973663330078097</v>
      </c>
      <c r="AF74" s="47"/>
      <c r="AG74" s="49"/>
      <c r="AI74" s="48"/>
      <c r="AJ74" s="47"/>
      <c r="AK74" s="47"/>
      <c r="AL74" s="47"/>
      <c r="AM74" s="47">
        <v>4.4173879623412997</v>
      </c>
      <c r="AN74" s="47"/>
      <c r="AO74" s="49"/>
      <c r="AQ74" s="48"/>
      <c r="AR74" s="47"/>
      <c r="AS74" s="47"/>
      <c r="AT74" s="47"/>
      <c r="AU74" s="47">
        <v>75.447196960449205</v>
      </c>
      <c r="AV74" s="47"/>
      <c r="AW74" s="49"/>
    </row>
    <row r="75" spans="3:49" x14ac:dyDescent="0.3">
      <c r="C75" s="72"/>
      <c r="D75" s="71"/>
      <c r="E75" s="71"/>
      <c r="F75" s="71"/>
      <c r="G75" s="71">
        <v>60.219154357910099</v>
      </c>
      <c r="H75" s="71"/>
      <c r="I75" s="73"/>
      <c r="K75" s="48"/>
      <c r="L75" s="47"/>
      <c r="M75" s="47"/>
      <c r="N75" s="47"/>
      <c r="O75" s="47">
        <v>48.053215026855398</v>
      </c>
      <c r="P75" s="47"/>
      <c r="Q75" s="49"/>
      <c r="S75" s="48"/>
      <c r="T75" s="47"/>
      <c r="U75" s="47"/>
      <c r="V75" s="47"/>
      <c r="W75" s="47">
        <v>5.4741697311401296</v>
      </c>
      <c r="X75" s="47"/>
      <c r="Y75" s="49"/>
      <c r="AA75" s="48"/>
      <c r="AB75" s="47"/>
      <c r="AC75" s="47"/>
      <c r="AD75" s="47"/>
      <c r="AE75" s="47">
        <v>47.102085113525298</v>
      </c>
      <c r="AF75" s="47"/>
      <c r="AG75" s="49"/>
      <c r="AI75" s="48"/>
      <c r="AJ75" s="47"/>
      <c r="AK75" s="47"/>
      <c r="AL75" s="47"/>
      <c r="AM75" s="47">
        <v>4.5230388641357404</v>
      </c>
      <c r="AN75" s="47"/>
      <c r="AO75" s="49"/>
      <c r="AQ75" s="48"/>
      <c r="AR75" s="47"/>
      <c r="AS75" s="47"/>
      <c r="AT75" s="47"/>
      <c r="AU75" s="47">
        <v>42.885997772216797</v>
      </c>
      <c r="AV75" s="47"/>
      <c r="AW75" s="49"/>
    </row>
    <row r="76" spans="3:49" x14ac:dyDescent="0.3">
      <c r="C76" s="72"/>
      <c r="D76" s="71"/>
      <c r="E76" s="71"/>
      <c r="F76" s="71"/>
      <c r="G76" s="71">
        <v>80.095870971679602</v>
      </c>
      <c r="H76" s="71"/>
      <c r="I76" s="73"/>
      <c r="K76" s="48"/>
      <c r="L76" s="47"/>
      <c r="M76" s="47"/>
      <c r="N76" s="47"/>
      <c r="O76" s="47">
        <v>83.306846618652301</v>
      </c>
      <c r="P76" s="47"/>
      <c r="Q76" s="49"/>
      <c r="S76" s="48"/>
      <c r="T76" s="47"/>
      <c r="U76" s="47"/>
      <c r="V76" s="47"/>
      <c r="W76" s="47">
        <v>1.20331895351409</v>
      </c>
      <c r="X76" s="47"/>
      <c r="Y76" s="49"/>
      <c r="AA76" s="48"/>
      <c r="AB76" s="47"/>
      <c r="AC76" s="47"/>
      <c r="AD76" s="47"/>
      <c r="AE76" s="47">
        <v>87.372955322265597</v>
      </c>
      <c r="AF76" s="47"/>
      <c r="AG76" s="49"/>
      <c r="AI76" s="48"/>
      <c r="AJ76" s="47"/>
      <c r="AK76" s="47"/>
      <c r="AL76" s="47"/>
      <c r="AM76" s="47">
        <v>5.26942634582519</v>
      </c>
      <c r="AN76" s="47"/>
      <c r="AO76" s="49"/>
      <c r="AQ76" s="48"/>
      <c r="AR76" s="47"/>
      <c r="AS76" s="47"/>
      <c r="AT76" s="47"/>
      <c r="AU76" s="47">
        <v>83.103645324707003</v>
      </c>
      <c r="AV76" s="47"/>
      <c r="AW76" s="49"/>
    </row>
    <row r="77" spans="3:49" x14ac:dyDescent="0.3">
      <c r="C77" s="72"/>
      <c r="D77" s="71"/>
      <c r="E77" s="71"/>
      <c r="F77" s="71"/>
      <c r="G77" s="71">
        <v>91.491279602050696</v>
      </c>
      <c r="H77" s="71"/>
      <c r="I77" s="73"/>
      <c r="K77" s="48"/>
      <c r="L77" s="47"/>
      <c r="M77" s="47"/>
      <c r="N77" s="47"/>
      <c r="O77" s="47">
        <v>97.680870056152301</v>
      </c>
      <c r="P77" s="47"/>
      <c r="Q77" s="49"/>
      <c r="S77" s="48"/>
      <c r="T77" s="47"/>
      <c r="U77" s="47"/>
      <c r="V77" s="47"/>
      <c r="W77" s="47">
        <v>1.5192914009094201</v>
      </c>
      <c r="X77" s="47"/>
      <c r="Y77" s="49"/>
      <c r="AA77" s="48"/>
      <c r="AB77" s="47"/>
      <c r="AC77" s="47"/>
      <c r="AD77" s="47"/>
      <c r="AE77" s="47">
        <v>103.978454589843</v>
      </c>
      <c r="AF77" s="47"/>
      <c r="AG77" s="49"/>
      <c r="AI77" s="48"/>
      <c r="AJ77" s="47"/>
      <c r="AK77" s="47"/>
      <c r="AL77" s="47"/>
      <c r="AM77" s="47">
        <v>7.8168745040893501</v>
      </c>
      <c r="AN77" s="47"/>
      <c r="AO77" s="49"/>
      <c r="AQ77" s="48"/>
      <c r="AR77" s="47"/>
      <c r="AS77" s="47"/>
      <c r="AT77" s="47"/>
      <c r="AU77" s="47">
        <v>96.924011230468693</v>
      </c>
      <c r="AV77" s="47"/>
      <c r="AW77" s="49"/>
    </row>
    <row r="78" spans="3:49" x14ac:dyDescent="0.3">
      <c r="C78" s="72"/>
      <c r="D78" s="71"/>
      <c r="E78" s="71"/>
      <c r="F78" s="71"/>
      <c r="G78" s="71">
        <v>72.975624084472599</v>
      </c>
      <c r="H78" s="71"/>
      <c r="I78" s="73"/>
      <c r="K78" s="48"/>
      <c r="L78" s="47"/>
      <c r="M78" s="47"/>
      <c r="N78" s="47"/>
      <c r="O78" s="47">
        <v>70.104591369628906</v>
      </c>
      <c r="P78" s="47"/>
      <c r="Q78" s="49"/>
      <c r="S78" s="48"/>
      <c r="T78" s="47"/>
      <c r="U78" s="47"/>
      <c r="V78" s="47"/>
      <c r="W78" s="47">
        <v>1.4984048604965201</v>
      </c>
      <c r="X78" s="47"/>
      <c r="Y78" s="49"/>
      <c r="AA78" s="48"/>
      <c r="AB78" s="47"/>
      <c r="AC78" s="47"/>
      <c r="AD78" s="47"/>
      <c r="AE78" s="47">
        <v>72.369941711425696</v>
      </c>
      <c r="AF78" s="47"/>
      <c r="AG78" s="49"/>
      <c r="AI78" s="48"/>
      <c r="AJ78" s="47"/>
      <c r="AK78" s="47"/>
      <c r="AL78" s="47"/>
      <c r="AM78" s="47">
        <v>3.7637565135955802</v>
      </c>
      <c r="AN78" s="47"/>
      <c r="AO78" s="49"/>
      <c r="AQ78" s="48"/>
      <c r="AR78" s="47"/>
      <c r="AS78" s="47"/>
      <c r="AT78" s="47"/>
      <c r="AU78" s="47">
        <v>69.255302429199205</v>
      </c>
      <c r="AV78" s="47"/>
      <c r="AW78" s="49"/>
    </row>
    <row r="79" spans="3:49" x14ac:dyDescent="0.3">
      <c r="C79" s="72"/>
      <c r="D79" s="71"/>
      <c r="E79" s="71"/>
      <c r="F79" s="71"/>
      <c r="G79" s="71">
        <v>69.184700012207003</v>
      </c>
      <c r="H79" s="71"/>
      <c r="I79" s="73"/>
      <c r="K79" s="48"/>
      <c r="L79" s="47"/>
      <c r="M79" s="47"/>
      <c r="N79" s="47"/>
      <c r="O79" s="47">
        <v>65.807762145996094</v>
      </c>
      <c r="P79" s="47"/>
      <c r="Q79" s="49"/>
      <c r="S79" s="48"/>
      <c r="T79" s="47"/>
      <c r="U79" s="47"/>
      <c r="V79" s="47"/>
      <c r="W79" s="47">
        <v>2.7079799175262398</v>
      </c>
      <c r="X79" s="47"/>
      <c r="Y79" s="49"/>
      <c r="AA79" s="48"/>
      <c r="AB79" s="47"/>
      <c r="AC79" s="47"/>
      <c r="AD79" s="47"/>
      <c r="AE79" s="47">
        <v>67.425712585449205</v>
      </c>
      <c r="AF79" s="47"/>
      <c r="AG79" s="49"/>
      <c r="AI79" s="48"/>
      <c r="AJ79" s="47"/>
      <c r="AK79" s="47"/>
      <c r="AL79" s="47"/>
      <c r="AM79" s="47">
        <v>4.32592678070068</v>
      </c>
      <c r="AN79" s="47"/>
      <c r="AO79" s="49"/>
      <c r="AQ79" s="48"/>
      <c r="AR79" s="47"/>
      <c r="AS79" s="47"/>
      <c r="AT79" s="47"/>
      <c r="AU79" s="47">
        <v>63.645881652832003</v>
      </c>
      <c r="AV79" s="47"/>
      <c r="AW79" s="49"/>
    </row>
    <row r="80" spans="3:49" x14ac:dyDescent="0.3">
      <c r="C80" s="72"/>
      <c r="D80" s="71"/>
      <c r="E80" s="71"/>
      <c r="F80" s="71"/>
      <c r="G80" s="71">
        <v>69.184700012207003</v>
      </c>
      <c r="H80" s="71"/>
      <c r="I80" s="73"/>
      <c r="K80" s="48"/>
      <c r="L80" s="47"/>
      <c r="M80" s="47"/>
      <c r="N80" s="47"/>
      <c r="O80" s="47">
        <v>65.807762145996094</v>
      </c>
      <c r="P80" s="47"/>
      <c r="Q80" s="49"/>
      <c r="S80" s="48"/>
      <c r="T80" s="47"/>
      <c r="U80" s="47"/>
      <c r="V80" s="47"/>
      <c r="W80" s="47">
        <v>2.7079799175262398</v>
      </c>
      <c r="X80" s="47"/>
      <c r="Y80" s="49"/>
      <c r="AA80" s="48"/>
      <c r="AB80" s="47"/>
      <c r="AC80" s="47"/>
      <c r="AD80" s="47"/>
      <c r="AE80" s="47">
        <v>67.425712585449205</v>
      </c>
      <c r="AF80" s="47"/>
      <c r="AG80" s="49"/>
      <c r="AI80" s="48"/>
      <c r="AJ80" s="47"/>
      <c r="AK80" s="47"/>
      <c r="AL80" s="47"/>
      <c r="AM80" s="47">
        <v>4.32592678070068</v>
      </c>
      <c r="AN80" s="47"/>
      <c r="AO80" s="49"/>
      <c r="AQ80" s="48"/>
      <c r="AR80" s="47"/>
      <c r="AS80" s="47"/>
      <c r="AT80" s="47"/>
      <c r="AU80" s="47">
        <v>63.645881652832003</v>
      </c>
      <c r="AV80" s="47"/>
      <c r="AW80" s="49"/>
    </row>
    <row r="81" spans="3:49" x14ac:dyDescent="0.3">
      <c r="C81" s="72"/>
      <c r="D81" s="71"/>
      <c r="E81" s="71"/>
      <c r="F81" s="71"/>
      <c r="G81" s="71">
        <v>69.184700012207003</v>
      </c>
      <c r="H81" s="71"/>
      <c r="I81" s="73"/>
      <c r="K81" s="48"/>
      <c r="L81" s="47"/>
      <c r="M81" s="47"/>
      <c r="N81" s="47"/>
      <c r="O81" s="47">
        <v>65.807762145996094</v>
      </c>
      <c r="P81" s="47"/>
      <c r="Q81" s="49"/>
      <c r="S81" s="48"/>
      <c r="T81" s="47"/>
      <c r="U81" s="47"/>
      <c r="V81" s="47"/>
      <c r="W81" s="47">
        <v>2.7079799175262398</v>
      </c>
      <c r="X81" s="47"/>
      <c r="Y81" s="49"/>
      <c r="AA81" s="48"/>
      <c r="AB81" s="47"/>
      <c r="AC81" s="47"/>
      <c r="AD81" s="47"/>
      <c r="AE81" s="47">
        <v>67.425712585449205</v>
      </c>
      <c r="AF81" s="47"/>
      <c r="AG81" s="49"/>
      <c r="AI81" s="48"/>
      <c r="AJ81" s="47"/>
      <c r="AK81" s="47"/>
      <c r="AL81" s="47"/>
      <c r="AM81" s="47">
        <v>4.32592678070068</v>
      </c>
      <c r="AN81" s="47"/>
      <c r="AO81" s="49"/>
      <c r="AQ81" s="48"/>
      <c r="AR81" s="47"/>
      <c r="AS81" s="47"/>
      <c r="AT81" s="47"/>
      <c r="AU81" s="47">
        <v>63.645881652832003</v>
      </c>
      <c r="AV81" s="47"/>
      <c r="AW81" s="49"/>
    </row>
    <row r="82" spans="3:49" x14ac:dyDescent="0.3">
      <c r="C82" s="72"/>
      <c r="D82" s="71"/>
      <c r="E82" s="71"/>
      <c r="F82" s="71"/>
      <c r="G82" s="71">
        <v>70.415306091308594</v>
      </c>
      <c r="H82" s="71"/>
      <c r="I82" s="73"/>
      <c r="K82" s="48"/>
      <c r="L82" s="47"/>
      <c r="M82" s="47"/>
      <c r="N82" s="47"/>
      <c r="O82" s="47">
        <v>63.136203765869098</v>
      </c>
      <c r="P82" s="47"/>
      <c r="Q82" s="49"/>
      <c r="S82" s="48"/>
      <c r="T82" s="47"/>
      <c r="U82" s="47"/>
      <c r="V82" s="47"/>
      <c r="W82" s="47">
        <v>5.1195478439331001</v>
      </c>
      <c r="X82" s="47"/>
      <c r="Y82" s="49"/>
      <c r="AA82" s="48"/>
      <c r="AB82" s="47"/>
      <c r="AC82" s="47"/>
      <c r="AD82" s="47"/>
      <c r="AE82" s="47">
        <v>62.467784881591797</v>
      </c>
      <c r="AF82" s="47"/>
      <c r="AG82" s="49"/>
      <c r="AI82" s="48"/>
      <c r="AJ82" s="47"/>
      <c r="AK82" s="47"/>
      <c r="AL82" s="47"/>
      <c r="AM82" s="47">
        <v>4.4511303901672301</v>
      </c>
      <c r="AN82" s="47"/>
      <c r="AO82" s="49"/>
      <c r="AQ82" s="48"/>
      <c r="AR82" s="47"/>
      <c r="AS82" s="47"/>
      <c r="AT82" s="47"/>
      <c r="AU82" s="47">
        <v>58.500503540038999</v>
      </c>
      <c r="AV82" s="47"/>
      <c r="AW82" s="49"/>
    </row>
    <row r="83" spans="3:49" x14ac:dyDescent="0.3">
      <c r="C83" s="72"/>
      <c r="D83" s="71"/>
      <c r="E83" s="71"/>
      <c r="F83" s="71"/>
      <c r="G83" s="71">
        <v>70.415306091308594</v>
      </c>
      <c r="H83" s="71"/>
      <c r="I83" s="73"/>
      <c r="K83" s="48"/>
      <c r="L83" s="47"/>
      <c r="M83" s="47"/>
      <c r="N83" s="47"/>
      <c r="O83" s="47">
        <v>61.316047668457003</v>
      </c>
      <c r="P83" s="47"/>
      <c r="Q83" s="49"/>
      <c r="S83" s="48"/>
      <c r="T83" s="47"/>
      <c r="U83" s="47"/>
      <c r="V83" s="47"/>
      <c r="W83" s="47">
        <v>3.8924424648284899</v>
      </c>
      <c r="X83" s="47"/>
      <c r="Y83" s="49"/>
      <c r="AA83" s="48"/>
      <c r="AB83" s="47"/>
      <c r="AC83" s="47"/>
      <c r="AD83" s="47"/>
      <c r="AE83" s="47">
        <v>60.996021270751903</v>
      </c>
      <c r="AF83" s="47"/>
      <c r="AG83" s="49"/>
      <c r="AI83" s="48"/>
      <c r="AJ83" s="47"/>
      <c r="AK83" s="47"/>
      <c r="AL83" s="47"/>
      <c r="AM83" s="47">
        <v>3.5724184513092001</v>
      </c>
      <c r="AN83" s="47"/>
      <c r="AO83" s="49"/>
      <c r="AQ83" s="48"/>
      <c r="AR83" s="47"/>
      <c r="AS83" s="47"/>
      <c r="AT83" s="47"/>
      <c r="AU83" s="47">
        <v>57.831813812255803</v>
      </c>
      <c r="AV83" s="47"/>
      <c r="AW83" s="49"/>
    </row>
    <row r="84" spans="3:49" x14ac:dyDescent="0.3">
      <c r="C84" s="72"/>
      <c r="D84" s="71"/>
      <c r="E84" s="71"/>
      <c r="F84" s="71"/>
      <c r="G84" s="71">
        <v>70.415306091308594</v>
      </c>
      <c r="H84" s="71"/>
      <c r="I84" s="73"/>
      <c r="K84" s="48"/>
      <c r="L84" s="47"/>
      <c r="M84" s="47"/>
      <c r="N84" s="47"/>
      <c r="O84" s="47">
        <v>63.136203765869098</v>
      </c>
      <c r="P84" s="47"/>
      <c r="Q84" s="49"/>
      <c r="S84" s="48"/>
      <c r="T84" s="47"/>
      <c r="U84" s="47"/>
      <c r="V84" s="47"/>
      <c r="W84" s="47">
        <v>5.1195478439331001</v>
      </c>
      <c r="X84" s="47"/>
      <c r="Y84" s="49"/>
      <c r="AA84" s="48"/>
      <c r="AB84" s="47"/>
      <c r="AC84" s="47"/>
      <c r="AD84" s="47"/>
      <c r="AE84" s="47">
        <v>62.467784881591797</v>
      </c>
      <c r="AF84" s="47"/>
      <c r="AG84" s="49"/>
      <c r="AI84" s="48"/>
      <c r="AJ84" s="47"/>
      <c r="AK84" s="47"/>
      <c r="AL84" s="47"/>
      <c r="AM84" s="47">
        <v>4.4511303901672301</v>
      </c>
      <c r="AN84" s="47"/>
      <c r="AO84" s="49"/>
      <c r="AQ84" s="48"/>
      <c r="AR84" s="47"/>
      <c r="AS84" s="47"/>
      <c r="AT84" s="47"/>
      <c r="AU84" s="47">
        <v>58.500503540038999</v>
      </c>
      <c r="AV84" s="47"/>
      <c r="AW84" s="49"/>
    </row>
    <row r="85" spans="3:49" x14ac:dyDescent="0.3">
      <c r="C85" s="72"/>
      <c r="D85" s="71"/>
      <c r="E85" s="71"/>
      <c r="F85" s="71"/>
      <c r="G85" s="71">
        <v>69.184700012207003</v>
      </c>
      <c r="H85" s="71"/>
      <c r="I85" s="73"/>
      <c r="K85" s="48"/>
      <c r="L85" s="47"/>
      <c r="M85" s="47"/>
      <c r="N85" s="47"/>
      <c r="O85" s="47">
        <v>61.316047668457003</v>
      </c>
      <c r="P85" s="47"/>
      <c r="Q85" s="49"/>
      <c r="S85" s="48"/>
      <c r="T85" s="47"/>
      <c r="U85" s="47"/>
      <c r="V85" s="47"/>
      <c r="W85" s="47">
        <v>3.8924424648284899</v>
      </c>
      <c r="X85" s="47"/>
      <c r="Y85" s="49"/>
      <c r="AA85" s="48"/>
      <c r="AB85" s="47"/>
      <c r="AC85" s="47"/>
      <c r="AD85" s="47"/>
      <c r="AE85" s="47">
        <v>60.996021270751903</v>
      </c>
      <c r="AF85" s="47"/>
      <c r="AG85" s="49"/>
      <c r="AI85" s="48"/>
      <c r="AJ85" s="47"/>
      <c r="AK85" s="47"/>
      <c r="AL85" s="47"/>
      <c r="AM85" s="47">
        <v>3.5724184513092001</v>
      </c>
      <c r="AN85" s="47"/>
      <c r="AO85" s="49"/>
      <c r="AQ85" s="48"/>
      <c r="AR85" s="47"/>
      <c r="AS85" s="47"/>
      <c r="AT85" s="47"/>
      <c r="AU85" s="47">
        <v>57.831813812255803</v>
      </c>
      <c r="AV85" s="47"/>
      <c r="AW85" s="49"/>
    </row>
    <row r="86" spans="3:49" x14ac:dyDescent="0.3">
      <c r="C86" s="72"/>
      <c r="D86" s="71"/>
      <c r="E86" s="71"/>
      <c r="F86" s="71"/>
      <c r="G86" s="71">
        <v>91.491279602050696</v>
      </c>
      <c r="H86" s="71"/>
      <c r="I86" s="73"/>
      <c r="K86" s="48"/>
      <c r="L86" s="47"/>
      <c r="M86" s="47"/>
      <c r="N86" s="47"/>
      <c r="O86" s="47">
        <v>84.8365478515625</v>
      </c>
      <c r="P86" s="47"/>
      <c r="Q86" s="49"/>
      <c r="S86" s="48"/>
      <c r="T86" s="47"/>
      <c r="U86" s="47"/>
      <c r="V86" s="47"/>
      <c r="W86" s="47">
        <v>1.24935173988342</v>
      </c>
      <c r="X86" s="47"/>
      <c r="Y86" s="49"/>
      <c r="AA86" s="48"/>
      <c r="AB86" s="47"/>
      <c r="AC86" s="47"/>
      <c r="AD86" s="47"/>
      <c r="AE86" s="47">
        <v>88.957496643066406</v>
      </c>
      <c r="AF86" s="47"/>
      <c r="AG86" s="49"/>
      <c r="AI86" s="48"/>
      <c r="AJ86" s="47"/>
      <c r="AK86" s="47"/>
      <c r="AL86" s="47"/>
      <c r="AM86" s="47">
        <v>5.3703055381774902</v>
      </c>
      <c r="AN86" s="47"/>
      <c r="AO86" s="49"/>
      <c r="AQ86" s="48"/>
      <c r="AR86" s="47"/>
      <c r="AS86" s="47"/>
      <c r="AT86" s="47"/>
      <c r="AU86" s="47">
        <v>84.484909057617102</v>
      </c>
      <c r="AV86" s="47"/>
      <c r="AW86" s="49"/>
    </row>
    <row r="87" spans="3:49" x14ac:dyDescent="0.3">
      <c r="C87" s="72"/>
      <c r="D87" s="71"/>
      <c r="E87" s="71"/>
      <c r="F87" s="71"/>
      <c r="G87" s="71">
        <v>78.381622314453097</v>
      </c>
      <c r="H87" s="71"/>
      <c r="I87" s="73"/>
      <c r="K87" s="48"/>
      <c r="L87" s="47"/>
      <c r="M87" s="47"/>
      <c r="N87" s="47"/>
      <c r="O87" s="47">
        <v>84.8365478515625</v>
      </c>
      <c r="P87" s="47"/>
      <c r="Q87" s="49"/>
      <c r="S87" s="48"/>
      <c r="T87" s="47"/>
      <c r="U87" s="47"/>
      <c r="V87" s="47"/>
      <c r="W87" s="47">
        <v>1.24935173988342</v>
      </c>
      <c r="X87" s="47"/>
      <c r="Y87" s="49"/>
      <c r="AA87" s="48"/>
      <c r="AB87" s="47"/>
      <c r="AC87" s="47"/>
      <c r="AD87" s="47"/>
      <c r="AE87" s="47">
        <v>88.957496643066406</v>
      </c>
      <c r="AF87" s="47"/>
      <c r="AG87" s="49"/>
      <c r="AI87" s="48"/>
      <c r="AJ87" s="47"/>
      <c r="AK87" s="47"/>
      <c r="AL87" s="47"/>
      <c r="AM87" s="47">
        <v>5.3703055381774902</v>
      </c>
      <c r="AN87" s="47"/>
      <c r="AO87" s="49"/>
      <c r="AQ87" s="48"/>
      <c r="AR87" s="47"/>
      <c r="AS87" s="47"/>
      <c r="AT87" s="47"/>
      <c r="AU87" s="47">
        <v>84.484909057617102</v>
      </c>
      <c r="AV87" s="47"/>
      <c r="AW87" s="49"/>
    </row>
    <row r="88" spans="3:49" x14ac:dyDescent="0.3">
      <c r="C88" s="72"/>
      <c r="D88" s="71"/>
      <c r="E88" s="71"/>
      <c r="F88" s="71"/>
      <c r="G88" s="71">
        <v>69.184700012207003</v>
      </c>
      <c r="H88" s="71"/>
      <c r="I88" s="73"/>
      <c r="K88" s="48"/>
      <c r="L88" s="47"/>
      <c r="M88" s="47"/>
      <c r="N88" s="47"/>
      <c r="O88" s="47">
        <v>70.994293212890597</v>
      </c>
      <c r="P88" s="47"/>
      <c r="Q88" s="49"/>
      <c r="S88" s="48"/>
      <c r="T88" s="47"/>
      <c r="U88" s="47"/>
      <c r="V88" s="47"/>
      <c r="W88" s="47">
        <v>1.6105923652648899</v>
      </c>
      <c r="X88" s="47"/>
      <c r="Y88" s="49"/>
      <c r="AA88" s="48"/>
      <c r="AB88" s="47"/>
      <c r="AC88" s="47"/>
      <c r="AD88" s="47"/>
      <c r="AE88" s="47">
        <v>73.803436279296804</v>
      </c>
      <c r="AF88" s="47"/>
      <c r="AG88" s="49"/>
      <c r="AI88" s="48"/>
      <c r="AJ88" s="47"/>
      <c r="AK88" s="47"/>
      <c r="AL88" s="47"/>
      <c r="AM88" s="47">
        <v>4.4197349548339799</v>
      </c>
      <c r="AN88" s="47"/>
      <c r="AO88" s="49"/>
      <c r="AQ88" s="48"/>
      <c r="AR88" s="47"/>
      <c r="AS88" s="47"/>
      <c r="AT88" s="47"/>
      <c r="AU88" s="47">
        <v>70.012107849121094</v>
      </c>
      <c r="AV88" s="47"/>
      <c r="AW88" s="49"/>
    </row>
    <row r="89" spans="3:49" x14ac:dyDescent="0.3">
      <c r="C89" s="72"/>
      <c r="D89" s="71"/>
      <c r="E89" s="71"/>
      <c r="F89" s="71"/>
      <c r="G89" s="71">
        <v>69.184700012207003</v>
      </c>
      <c r="H89" s="71"/>
      <c r="I89" s="73"/>
      <c r="K89" s="48"/>
      <c r="L89" s="47"/>
      <c r="M89" s="47"/>
      <c r="N89" s="47"/>
      <c r="O89" s="47">
        <v>70.994293212890597</v>
      </c>
      <c r="P89" s="47"/>
      <c r="Q89" s="49"/>
      <c r="S89" s="48"/>
      <c r="T89" s="47"/>
      <c r="U89" s="47"/>
      <c r="V89" s="47"/>
      <c r="W89" s="47">
        <v>1.6105923652648899</v>
      </c>
      <c r="X89" s="47"/>
      <c r="Y89" s="49"/>
      <c r="AA89" s="48"/>
      <c r="AB89" s="47"/>
      <c r="AC89" s="47"/>
      <c r="AD89" s="47"/>
      <c r="AE89" s="47">
        <v>73.803436279296804</v>
      </c>
      <c r="AF89" s="47"/>
      <c r="AG89" s="49"/>
      <c r="AI89" s="48"/>
      <c r="AJ89" s="47"/>
      <c r="AK89" s="47"/>
      <c r="AL89" s="47"/>
      <c r="AM89" s="47">
        <v>4.4197349548339799</v>
      </c>
      <c r="AN89" s="47"/>
      <c r="AO89" s="49"/>
      <c r="AQ89" s="48"/>
      <c r="AR89" s="47"/>
      <c r="AS89" s="47"/>
      <c r="AT89" s="47"/>
      <c r="AU89" s="47">
        <v>70.012107849121094</v>
      </c>
      <c r="AV89" s="47"/>
      <c r="AW89" s="49"/>
    </row>
    <row r="90" spans="3:49" x14ac:dyDescent="0.3">
      <c r="C90" s="72"/>
      <c r="D90" s="71"/>
      <c r="E90" s="71"/>
      <c r="F90" s="71"/>
      <c r="G90" s="71">
        <v>69.184700012207003</v>
      </c>
      <c r="H90" s="71"/>
      <c r="I90" s="73"/>
      <c r="K90" s="48"/>
      <c r="L90" s="47"/>
      <c r="M90" s="47"/>
      <c r="N90" s="47"/>
      <c r="O90" s="47">
        <v>70.994293212890597</v>
      </c>
      <c r="P90" s="47"/>
      <c r="Q90" s="49"/>
      <c r="S90" s="48"/>
      <c r="T90" s="47"/>
      <c r="U90" s="47"/>
      <c r="V90" s="47"/>
      <c r="W90" s="47">
        <v>1.6105923652648899</v>
      </c>
      <c r="X90" s="47"/>
      <c r="Y90" s="49"/>
      <c r="AA90" s="48"/>
      <c r="AB90" s="47"/>
      <c r="AC90" s="47"/>
      <c r="AD90" s="47"/>
      <c r="AE90" s="47">
        <v>73.803436279296804</v>
      </c>
      <c r="AF90" s="47"/>
      <c r="AG90" s="49"/>
      <c r="AI90" s="48"/>
      <c r="AJ90" s="47"/>
      <c r="AK90" s="47"/>
      <c r="AL90" s="47"/>
      <c r="AM90" s="47">
        <v>4.4197349548339799</v>
      </c>
      <c r="AN90" s="47"/>
      <c r="AO90" s="49"/>
      <c r="AQ90" s="48"/>
      <c r="AR90" s="47"/>
      <c r="AS90" s="47"/>
      <c r="AT90" s="47"/>
      <c r="AU90" s="47">
        <v>70.012107849121094</v>
      </c>
      <c r="AV90" s="47"/>
      <c r="AW90" s="49"/>
    </row>
    <row r="91" spans="3:49" x14ac:dyDescent="0.3">
      <c r="C91" s="72"/>
      <c r="D91" s="71"/>
      <c r="E91" s="71"/>
      <c r="F91" s="71"/>
      <c r="G91" s="71">
        <v>69.184700012207003</v>
      </c>
      <c r="H91" s="71"/>
      <c r="I91" s="73"/>
      <c r="K91" s="48"/>
      <c r="L91" s="47"/>
      <c r="M91" s="47"/>
      <c r="N91" s="47"/>
      <c r="O91" s="47">
        <v>70.994293212890597</v>
      </c>
      <c r="P91" s="47"/>
      <c r="Q91" s="49"/>
      <c r="S91" s="48"/>
      <c r="T91" s="47"/>
      <c r="U91" s="47"/>
      <c r="V91" s="47"/>
      <c r="W91" s="47">
        <v>1.6105923652648899</v>
      </c>
      <c r="X91" s="47"/>
      <c r="Y91" s="49"/>
      <c r="AA91" s="48"/>
      <c r="AB91" s="47"/>
      <c r="AC91" s="47"/>
      <c r="AD91" s="47"/>
      <c r="AE91" s="47">
        <v>73.803436279296804</v>
      </c>
      <c r="AF91" s="47"/>
      <c r="AG91" s="49"/>
      <c r="AI91" s="48"/>
      <c r="AJ91" s="47"/>
      <c r="AK91" s="47"/>
      <c r="AL91" s="47"/>
      <c r="AM91" s="47">
        <v>4.4197349548339799</v>
      </c>
      <c r="AN91" s="47"/>
      <c r="AO91" s="49"/>
      <c r="AQ91" s="48"/>
      <c r="AR91" s="47"/>
      <c r="AS91" s="47"/>
      <c r="AT91" s="47"/>
      <c r="AU91" s="47">
        <v>70.012107849121094</v>
      </c>
      <c r="AV91" s="47"/>
      <c r="AW91" s="49"/>
    </row>
    <row r="92" spans="3:49" x14ac:dyDescent="0.3">
      <c r="C92" s="72"/>
      <c r="D92" s="71"/>
      <c r="E92" s="71"/>
      <c r="F92" s="71"/>
      <c r="G92" s="71">
        <v>69.184700012207003</v>
      </c>
      <c r="H92" s="71"/>
      <c r="I92" s="73"/>
      <c r="K92" s="48"/>
      <c r="L92" s="47"/>
      <c r="M92" s="47"/>
      <c r="N92" s="47"/>
      <c r="O92" s="47">
        <v>64.554435729980398</v>
      </c>
      <c r="P92" s="47"/>
      <c r="Q92" s="49"/>
      <c r="S92" s="48"/>
      <c r="T92" s="47"/>
      <c r="U92" s="47"/>
      <c r="V92" s="47"/>
      <c r="W92" s="47">
        <v>2.2346017360687198</v>
      </c>
      <c r="X92" s="47"/>
      <c r="Y92" s="49"/>
      <c r="AA92" s="48"/>
      <c r="AB92" s="47"/>
      <c r="AC92" s="47"/>
      <c r="AD92" s="47"/>
      <c r="AE92" s="47">
        <v>65.805091857910099</v>
      </c>
      <c r="AF92" s="47"/>
      <c r="AG92" s="49"/>
      <c r="AI92" s="48"/>
      <c r="AJ92" s="47"/>
      <c r="AK92" s="47"/>
      <c r="AL92" s="47"/>
      <c r="AM92" s="47">
        <v>3.4852545261382999</v>
      </c>
      <c r="AN92" s="47"/>
      <c r="AO92" s="49"/>
      <c r="AQ92" s="48"/>
      <c r="AR92" s="47"/>
      <c r="AS92" s="47"/>
      <c r="AT92" s="47"/>
      <c r="AU92" s="47">
        <v>62.8328437805175</v>
      </c>
      <c r="AV92" s="47"/>
      <c r="AW92" s="49"/>
    </row>
    <row r="93" spans="3:49" x14ac:dyDescent="0.3">
      <c r="C93" s="72"/>
      <c r="D93" s="71"/>
      <c r="E93" s="71"/>
      <c r="F93" s="71"/>
      <c r="G93" s="71">
        <v>69.184700012207003</v>
      </c>
      <c r="H93" s="71"/>
      <c r="I93" s="73"/>
      <c r="K93" s="48"/>
      <c r="L93" s="47"/>
      <c r="M93" s="47"/>
      <c r="N93" s="47"/>
      <c r="O93" s="47">
        <v>64.554435729980398</v>
      </c>
      <c r="P93" s="47"/>
      <c r="Q93" s="49"/>
      <c r="S93" s="48"/>
      <c r="T93" s="47"/>
      <c r="U93" s="47"/>
      <c r="V93" s="47"/>
      <c r="W93" s="47">
        <v>2.2346017360687198</v>
      </c>
      <c r="X93" s="47"/>
      <c r="Y93" s="49"/>
      <c r="AA93" s="48"/>
      <c r="AB93" s="47"/>
      <c r="AC93" s="47"/>
      <c r="AD93" s="47"/>
      <c r="AE93" s="47">
        <v>65.805091857910099</v>
      </c>
      <c r="AF93" s="47"/>
      <c r="AG93" s="49"/>
      <c r="AI93" s="48"/>
      <c r="AJ93" s="47"/>
      <c r="AK93" s="47"/>
      <c r="AL93" s="47"/>
      <c r="AM93" s="47">
        <v>3.4852545261382999</v>
      </c>
      <c r="AN93" s="47"/>
      <c r="AO93" s="49"/>
      <c r="AQ93" s="48"/>
      <c r="AR93" s="47"/>
      <c r="AS93" s="47"/>
      <c r="AT93" s="47"/>
      <c r="AU93" s="47">
        <v>62.8328437805175</v>
      </c>
      <c r="AV93" s="47"/>
      <c r="AW93" s="49"/>
    </row>
    <row r="94" spans="3:49" x14ac:dyDescent="0.3">
      <c r="C94" s="72"/>
      <c r="D94" s="71"/>
      <c r="E94" s="71"/>
      <c r="F94" s="71"/>
      <c r="G94" s="71">
        <v>80.261711120605398</v>
      </c>
      <c r="H94" s="71"/>
      <c r="I94" s="73"/>
      <c r="K94" s="48"/>
      <c r="L94" s="47"/>
      <c r="M94" s="47"/>
      <c r="N94" s="47"/>
      <c r="O94" s="47">
        <v>54.456947326660099</v>
      </c>
      <c r="P94" s="47"/>
      <c r="Q94" s="49"/>
      <c r="S94" s="48"/>
      <c r="T94" s="47"/>
      <c r="U94" s="47"/>
      <c r="V94" s="47"/>
      <c r="W94" s="47">
        <v>10.7814474105834</v>
      </c>
      <c r="X94" s="47"/>
      <c r="Y94" s="49"/>
      <c r="AA94" s="48"/>
      <c r="AB94" s="47"/>
      <c r="AC94" s="47"/>
      <c r="AD94" s="47"/>
      <c r="AE94" s="47">
        <v>48.622093200683501</v>
      </c>
      <c r="AF94" s="47"/>
      <c r="AG94" s="49"/>
      <c r="AI94" s="48"/>
      <c r="AJ94" s="47"/>
      <c r="AK94" s="47"/>
      <c r="AL94" s="47"/>
      <c r="AM94" s="47">
        <v>4.9465904235839799</v>
      </c>
      <c r="AN94" s="47"/>
      <c r="AO94" s="49"/>
      <c r="AQ94" s="48"/>
      <c r="AR94" s="47"/>
      <c r="AS94" s="47"/>
      <c r="AT94" s="47"/>
      <c r="AU94" s="47">
        <v>43.916885375976499</v>
      </c>
      <c r="AV94" s="47"/>
      <c r="AW94" s="49"/>
    </row>
    <row r="95" spans="3:49" x14ac:dyDescent="0.3">
      <c r="C95" s="72"/>
      <c r="D95" s="71"/>
      <c r="E95" s="71"/>
      <c r="F95" s="71"/>
      <c r="G95" s="71">
        <v>80.261711120605398</v>
      </c>
      <c r="H95" s="71"/>
      <c r="I95" s="73"/>
      <c r="K95" s="48"/>
      <c r="L95" s="47"/>
      <c r="M95" s="47"/>
      <c r="N95" s="47"/>
      <c r="O95" s="47">
        <v>54.456947326660099</v>
      </c>
      <c r="P95" s="47"/>
      <c r="Q95" s="49"/>
      <c r="S95" s="48"/>
      <c r="T95" s="47"/>
      <c r="U95" s="47"/>
      <c r="V95" s="47"/>
      <c r="W95" s="47">
        <v>10.7814474105834</v>
      </c>
      <c r="X95" s="47"/>
      <c r="Y95" s="49"/>
      <c r="AA95" s="48"/>
      <c r="AB95" s="47"/>
      <c r="AC95" s="47"/>
      <c r="AD95" s="47"/>
      <c r="AE95" s="47">
        <v>48.622093200683501</v>
      </c>
      <c r="AF95" s="47"/>
      <c r="AG95" s="49"/>
      <c r="AI95" s="48"/>
      <c r="AJ95" s="47"/>
      <c r="AK95" s="47"/>
      <c r="AL95" s="47"/>
      <c r="AM95" s="47">
        <v>4.9465904235839799</v>
      </c>
      <c r="AN95" s="47"/>
      <c r="AO95" s="49"/>
      <c r="AQ95" s="48"/>
      <c r="AR95" s="47"/>
      <c r="AS95" s="47"/>
      <c r="AT95" s="47"/>
      <c r="AU95" s="47">
        <v>43.916885375976499</v>
      </c>
      <c r="AV95" s="47"/>
      <c r="AW95" s="49"/>
    </row>
    <row r="96" spans="3:49" x14ac:dyDescent="0.3">
      <c r="C96" s="72"/>
      <c r="D96" s="71"/>
      <c r="E96" s="71"/>
      <c r="F96" s="71"/>
      <c r="G96" s="71">
        <v>80.261711120605398</v>
      </c>
      <c r="H96" s="71"/>
      <c r="I96" s="73"/>
      <c r="K96" s="48"/>
      <c r="L96" s="47"/>
      <c r="M96" s="47"/>
      <c r="N96" s="47"/>
      <c r="O96" s="47">
        <v>54.456947326660099</v>
      </c>
      <c r="P96" s="47"/>
      <c r="Q96" s="49"/>
      <c r="S96" s="48"/>
      <c r="T96" s="47"/>
      <c r="U96" s="47"/>
      <c r="V96" s="47"/>
      <c r="W96" s="47">
        <v>10.7814474105834</v>
      </c>
      <c r="X96" s="47"/>
      <c r="Y96" s="49"/>
      <c r="AA96" s="48"/>
      <c r="AB96" s="47"/>
      <c r="AC96" s="47"/>
      <c r="AD96" s="47"/>
      <c r="AE96" s="47">
        <v>48.622093200683501</v>
      </c>
      <c r="AF96" s="47"/>
      <c r="AG96" s="49"/>
      <c r="AI96" s="48"/>
      <c r="AJ96" s="47"/>
      <c r="AK96" s="47"/>
      <c r="AL96" s="47"/>
      <c r="AM96" s="47">
        <v>4.9465904235839799</v>
      </c>
      <c r="AN96" s="47"/>
      <c r="AO96" s="49"/>
      <c r="AQ96" s="48"/>
      <c r="AR96" s="47"/>
      <c r="AS96" s="47"/>
      <c r="AT96" s="47"/>
      <c r="AU96" s="47">
        <v>43.916885375976499</v>
      </c>
      <c r="AV96" s="47"/>
      <c r="AW96" s="49"/>
    </row>
    <row r="97" spans="3:49" x14ac:dyDescent="0.3">
      <c r="C97" s="72"/>
      <c r="D97" s="71"/>
      <c r="E97" s="71"/>
      <c r="F97" s="71"/>
      <c r="G97" s="71">
        <v>80.095870971679602</v>
      </c>
      <c r="H97" s="71"/>
      <c r="I97" s="73"/>
      <c r="K97" s="48"/>
      <c r="L97" s="47"/>
      <c r="M97" s="47"/>
      <c r="N97" s="47"/>
      <c r="O97" s="47">
        <v>75.843215942382798</v>
      </c>
      <c r="P97" s="47"/>
      <c r="Q97" s="49"/>
      <c r="S97" s="48"/>
      <c r="T97" s="47"/>
      <c r="U97" s="47"/>
      <c r="V97" s="47"/>
      <c r="W97" s="47">
        <v>1.2869397401809599</v>
      </c>
      <c r="X97" s="47"/>
      <c r="Y97" s="49"/>
      <c r="AA97" s="48"/>
      <c r="AB97" s="47"/>
      <c r="AC97" s="47"/>
      <c r="AD97" s="47"/>
      <c r="AE97" s="47">
        <v>78.973663330078097</v>
      </c>
      <c r="AF97" s="47"/>
      <c r="AG97" s="49"/>
      <c r="AI97" s="48"/>
      <c r="AJ97" s="47"/>
      <c r="AK97" s="47"/>
      <c r="AL97" s="47"/>
      <c r="AM97" s="47">
        <v>4.4173879623412997</v>
      </c>
      <c r="AN97" s="47"/>
      <c r="AO97" s="49"/>
      <c r="AQ97" s="48"/>
      <c r="AR97" s="47"/>
      <c r="AS97" s="47"/>
      <c r="AT97" s="47"/>
      <c r="AU97" s="47">
        <v>75.447196960449205</v>
      </c>
      <c r="AV97" s="47"/>
      <c r="AW97" s="49"/>
    </row>
    <row r="98" spans="3:49" x14ac:dyDescent="0.3">
      <c r="C98" s="72"/>
      <c r="D98" s="71"/>
      <c r="E98" s="71"/>
      <c r="F98" s="71"/>
      <c r="G98" s="71">
        <v>80.095870971679602</v>
      </c>
      <c r="H98" s="71"/>
      <c r="I98" s="73"/>
      <c r="K98" s="48"/>
      <c r="L98" s="47"/>
      <c r="M98" s="47"/>
      <c r="N98" s="47"/>
      <c r="O98" s="47">
        <v>75.843215942382798</v>
      </c>
      <c r="P98" s="47"/>
      <c r="Q98" s="49"/>
      <c r="S98" s="48"/>
      <c r="T98" s="47"/>
      <c r="U98" s="47"/>
      <c r="V98" s="47"/>
      <c r="W98" s="47">
        <v>1.2869397401809599</v>
      </c>
      <c r="X98" s="47"/>
      <c r="Y98" s="49"/>
      <c r="AA98" s="48"/>
      <c r="AB98" s="47"/>
      <c r="AC98" s="47"/>
      <c r="AD98" s="47"/>
      <c r="AE98" s="47">
        <v>78.973663330078097</v>
      </c>
      <c r="AF98" s="47"/>
      <c r="AG98" s="49"/>
      <c r="AI98" s="48"/>
      <c r="AJ98" s="47"/>
      <c r="AK98" s="47"/>
      <c r="AL98" s="47"/>
      <c r="AM98" s="47">
        <v>4.4173879623412997</v>
      </c>
      <c r="AN98" s="47"/>
      <c r="AO98" s="49"/>
      <c r="AQ98" s="48"/>
      <c r="AR98" s="47"/>
      <c r="AS98" s="47"/>
      <c r="AT98" s="47"/>
      <c r="AU98" s="47">
        <v>75.447196960449205</v>
      </c>
      <c r="AV98" s="47"/>
      <c r="AW98" s="49"/>
    </row>
    <row r="99" spans="3:49" x14ac:dyDescent="0.3">
      <c r="C99" s="72"/>
      <c r="D99" s="71"/>
      <c r="E99" s="71"/>
      <c r="F99" s="71"/>
      <c r="G99" s="71">
        <v>68.531494140625</v>
      </c>
      <c r="H99" s="71"/>
      <c r="I99" s="73"/>
      <c r="K99" s="48"/>
      <c r="L99" s="47"/>
      <c r="M99" s="47"/>
      <c r="N99" s="47"/>
      <c r="O99" s="47">
        <v>66.889480590820298</v>
      </c>
      <c r="P99" s="47"/>
      <c r="Q99" s="49"/>
      <c r="S99" s="48"/>
      <c r="T99" s="47"/>
      <c r="U99" s="47"/>
      <c r="V99" s="47"/>
      <c r="W99" s="47">
        <v>1.42703068256378</v>
      </c>
      <c r="X99" s="47"/>
      <c r="Y99" s="49"/>
      <c r="AA99" s="48"/>
      <c r="AB99" s="47"/>
      <c r="AC99" s="47"/>
      <c r="AD99" s="47"/>
      <c r="AE99" s="47">
        <v>69.371063232421804</v>
      </c>
      <c r="AF99" s="47"/>
      <c r="AG99" s="49"/>
      <c r="AI99" s="48"/>
      <c r="AJ99" s="47"/>
      <c r="AK99" s="47"/>
      <c r="AL99" s="47"/>
      <c r="AM99" s="47">
        <v>3.90860795974731</v>
      </c>
      <c r="AN99" s="47"/>
      <c r="AO99" s="49"/>
      <c r="AQ99" s="48"/>
      <c r="AR99" s="47"/>
      <c r="AS99" s="47"/>
      <c r="AT99" s="47"/>
      <c r="AU99" s="47">
        <v>66.247482299804602</v>
      </c>
      <c r="AV99" s="47"/>
      <c r="AW99" s="49"/>
    </row>
    <row r="100" spans="3:49" x14ac:dyDescent="0.3">
      <c r="C100" s="72"/>
      <c r="D100" s="71"/>
      <c r="E100" s="71"/>
      <c r="F100" s="71"/>
      <c r="G100" s="71">
        <v>68.531494140625</v>
      </c>
      <c r="H100" s="71"/>
      <c r="I100" s="73"/>
      <c r="K100" s="48"/>
      <c r="L100" s="47"/>
      <c r="M100" s="47"/>
      <c r="N100" s="47"/>
      <c r="O100" s="47">
        <v>73.784690856933594</v>
      </c>
      <c r="P100" s="47"/>
      <c r="Q100" s="49"/>
      <c r="S100" s="48"/>
      <c r="T100" s="47"/>
      <c r="U100" s="47"/>
      <c r="V100" s="47"/>
      <c r="W100" s="47">
        <v>1.2668859958648599</v>
      </c>
      <c r="X100" s="47"/>
      <c r="Y100" s="49"/>
      <c r="AA100" s="48"/>
      <c r="AB100" s="47"/>
      <c r="AC100" s="47"/>
      <c r="AD100" s="47"/>
      <c r="AE100" s="47">
        <v>77.165283203125</v>
      </c>
      <c r="AF100" s="47"/>
      <c r="AG100" s="49"/>
      <c r="AI100" s="48"/>
      <c r="AJ100" s="47"/>
      <c r="AK100" s="47"/>
      <c r="AL100" s="47"/>
      <c r="AM100" s="47">
        <v>4.64747714996337</v>
      </c>
      <c r="AN100" s="47"/>
      <c r="AO100" s="49"/>
      <c r="AQ100" s="48"/>
      <c r="AR100" s="47"/>
      <c r="AS100" s="47"/>
      <c r="AT100" s="47"/>
      <c r="AU100" s="47">
        <v>73.443580627441406</v>
      </c>
      <c r="AV100" s="47"/>
      <c r="AW100" s="49"/>
    </row>
    <row r="101" spans="3:49" x14ac:dyDescent="0.3">
      <c r="C101" s="72"/>
      <c r="D101" s="71"/>
      <c r="E101" s="71"/>
      <c r="F101" s="71"/>
      <c r="G101" s="71">
        <v>80.095870971679602</v>
      </c>
      <c r="H101" s="71"/>
      <c r="I101" s="73"/>
      <c r="K101" s="48"/>
      <c r="L101" s="47"/>
      <c r="M101" s="47"/>
      <c r="N101" s="47"/>
      <c r="O101" s="47">
        <v>73.784690856933594</v>
      </c>
      <c r="P101" s="47"/>
      <c r="Q101" s="49"/>
      <c r="S101" s="48"/>
      <c r="T101" s="47"/>
      <c r="U101" s="47"/>
      <c r="V101" s="47"/>
      <c r="W101" s="47">
        <v>1.2668859958648599</v>
      </c>
      <c r="X101" s="47"/>
      <c r="Y101" s="49"/>
      <c r="AA101" s="48"/>
      <c r="AB101" s="47"/>
      <c r="AC101" s="47"/>
      <c r="AD101" s="47"/>
      <c r="AE101" s="47">
        <v>77.165283203125</v>
      </c>
      <c r="AF101" s="47"/>
      <c r="AG101" s="49"/>
      <c r="AI101" s="48"/>
      <c r="AJ101" s="47"/>
      <c r="AK101" s="47"/>
      <c r="AL101" s="47"/>
      <c r="AM101" s="47">
        <v>4.64747714996337</v>
      </c>
      <c r="AN101" s="47"/>
      <c r="AO101" s="49"/>
      <c r="AQ101" s="48"/>
      <c r="AR101" s="47"/>
      <c r="AS101" s="47"/>
      <c r="AT101" s="47"/>
      <c r="AU101" s="47">
        <v>73.443580627441406</v>
      </c>
      <c r="AV101" s="47"/>
      <c r="AW101" s="49"/>
    </row>
    <row r="102" spans="3:49" x14ac:dyDescent="0.3">
      <c r="C102" s="72"/>
      <c r="D102" s="71"/>
      <c r="E102" s="71"/>
      <c r="F102" s="71"/>
      <c r="G102" s="71">
        <v>94.901771545410099</v>
      </c>
      <c r="H102" s="71"/>
      <c r="I102" s="73"/>
      <c r="K102" s="48"/>
      <c r="L102" s="47"/>
      <c r="M102" s="47"/>
      <c r="N102" s="47"/>
      <c r="O102" s="47">
        <v>95.500755310058594</v>
      </c>
      <c r="P102" s="47"/>
      <c r="Q102" s="49"/>
      <c r="S102" s="48"/>
      <c r="T102" s="47"/>
      <c r="U102" s="47"/>
      <c r="V102" s="47"/>
      <c r="W102" s="47">
        <v>1.78664422035217</v>
      </c>
      <c r="X102" s="47"/>
      <c r="Y102" s="49"/>
      <c r="AA102" s="48"/>
      <c r="AB102" s="47"/>
      <c r="AC102" s="47"/>
      <c r="AD102" s="47"/>
      <c r="AE102" s="47">
        <v>103.17244720458901</v>
      </c>
      <c r="AF102" s="47"/>
      <c r="AG102" s="49"/>
      <c r="AI102" s="48"/>
      <c r="AJ102" s="47"/>
      <c r="AK102" s="47"/>
      <c r="AL102" s="47"/>
      <c r="AM102" s="47">
        <v>9.4583282470703107</v>
      </c>
      <c r="AN102" s="47"/>
      <c r="AO102" s="49"/>
      <c r="AQ102" s="48"/>
      <c r="AR102" s="47"/>
      <c r="AS102" s="47"/>
      <c r="AT102" s="47"/>
      <c r="AU102" s="47">
        <v>94.242973327636705</v>
      </c>
      <c r="AV102" s="47"/>
      <c r="AW102" s="49"/>
    </row>
    <row r="103" spans="3:49" x14ac:dyDescent="0.3">
      <c r="C103" s="72"/>
      <c r="D103" s="71"/>
      <c r="E103" s="71"/>
      <c r="F103" s="71"/>
      <c r="G103" s="71">
        <v>80.095870971679602</v>
      </c>
      <c r="H103" s="71"/>
      <c r="I103" s="73"/>
      <c r="K103" s="48"/>
      <c r="L103" s="47"/>
      <c r="M103" s="47"/>
      <c r="N103" s="47"/>
      <c r="O103" s="47">
        <v>83.306846618652301</v>
      </c>
      <c r="P103" s="47"/>
      <c r="Q103" s="49"/>
      <c r="S103" s="48"/>
      <c r="T103" s="47"/>
      <c r="U103" s="47"/>
      <c r="V103" s="47"/>
      <c r="W103" s="47">
        <v>1.20331895351409</v>
      </c>
      <c r="X103" s="47"/>
      <c r="Y103" s="49"/>
      <c r="AA103" s="48"/>
      <c r="AB103" s="47"/>
      <c r="AC103" s="47"/>
      <c r="AD103" s="47"/>
      <c r="AE103" s="47">
        <v>87.372955322265597</v>
      </c>
      <c r="AF103" s="47"/>
      <c r="AG103" s="49"/>
      <c r="AI103" s="48"/>
      <c r="AJ103" s="47"/>
      <c r="AK103" s="47"/>
      <c r="AL103" s="47"/>
      <c r="AM103" s="47">
        <v>5.26942634582519</v>
      </c>
      <c r="AN103" s="47"/>
      <c r="AO103" s="49"/>
      <c r="AQ103" s="48"/>
      <c r="AR103" s="47"/>
      <c r="AS103" s="47"/>
      <c r="AT103" s="47"/>
      <c r="AU103" s="47">
        <v>83.103645324707003</v>
      </c>
      <c r="AV103" s="47"/>
      <c r="AW103" s="49"/>
    </row>
    <row r="104" spans="3:49" x14ac:dyDescent="0.3">
      <c r="C104" s="72"/>
      <c r="D104" s="71"/>
      <c r="E104" s="71"/>
      <c r="F104" s="71"/>
      <c r="G104" s="71">
        <v>80.095870971679602</v>
      </c>
      <c r="H104" s="71"/>
      <c r="I104" s="73"/>
      <c r="K104" s="48"/>
      <c r="L104" s="47"/>
      <c r="M104" s="47"/>
      <c r="N104" s="47"/>
      <c r="O104" s="47">
        <v>83.306846618652301</v>
      </c>
      <c r="P104" s="47"/>
      <c r="Q104" s="49"/>
      <c r="S104" s="48"/>
      <c r="T104" s="47"/>
      <c r="U104" s="47"/>
      <c r="V104" s="47"/>
      <c r="W104" s="47">
        <v>1.20331895351409</v>
      </c>
      <c r="X104" s="47"/>
      <c r="Y104" s="49"/>
      <c r="AA104" s="48"/>
      <c r="AB104" s="47"/>
      <c r="AC104" s="47"/>
      <c r="AD104" s="47"/>
      <c r="AE104" s="47">
        <v>87.372955322265597</v>
      </c>
      <c r="AF104" s="47"/>
      <c r="AG104" s="49"/>
      <c r="AI104" s="48"/>
      <c r="AJ104" s="47"/>
      <c r="AK104" s="47"/>
      <c r="AL104" s="47"/>
      <c r="AM104" s="47">
        <v>5.26942634582519</v>
      </c>
      <c r="AN104" s="47"/>
      <c r="AO104" s="49"/>
      <c r="AQ104" s="48"/>
      <c r="AR104" s="47"/>
      <c r="AS104" s="47"/>
      <c r="AT104" s="47"/>
      <c r="AU104" s="47">
        <v>83.103645324707003</v>
      </c>
      <c r="AV104" s="47"/>
      <c r="AW104" s="49"/>
    </row>
    <row r="105" spans="3:49" x14ac:dyDescent="0.3">
      <c r="C105" s="72"/>
      <c r="D105" s="71"/>
      <c r="E105" s="71"/>
      <c r="F105" s="71"/>
      <c r="G105" s="71">
        <v>68.531494140625</v>
      </c>
      <c r="H105" s="71"/>
      <c r="I105" s="73"/>
      <c r="K105" s="48"/>
      <c r="L105" s="47"/>
      <c r="M105" s="47"/>
      <c r="N105" s="47"/>
      <c r="O105" s="47">
        <v>66.889480590820298</v>
      </c>
      <c r="P105" s="47"/>
      <c r="Q105" s="49"/>
      <c r="S105" s="48"/>
      <c r="T105" s="47"/>
      <c r="U105" s="47"/>
      <c r="V105" s="47"/>
      <c r="W105" s="47">
        <v>1.42703068256378</v>
      </c>
      <c r="X105" s="47"/>
      <c r="Y105" s="49"/>
      <c r="AA105" s="48"/>
      <c r="AB105" s="47"/>
      <c r="AC105" s="47"/>
      <c r="AD105" s="47"/>
      <c r="AE105" s="47">
        <v>69.371063232421804</v>
      </c>
      <c r="AF105" s="47"/>
      <c r="AG105" s="49"/>
      <c r="AI105" s="48"/>
      <c r="AJ105" s="47"/>
      <c r="AK105" s="47"/>
      <c r="AL105" s="47"/>
      <c r="AM105" s="47">
        <v>3.90860795974731</v>
      </c>
      <c r="AN105" s="47"/>
      <c r="AO105" s="49"/>
      <c r="AQ105" s="48"/>
      <c r="AR105" s="47"/>
      <c r="AS105" s="47"/>
      <c r="AT105" s="47"/>
      <c r="AU105" s="47">
        <v>66.247482299804602</v>
      </c>
      <c r="AV105" s="47"/>
      <c r="AW105" s="49"/>
    </row>
    <row r="106" spans="3:49" x14ac:dyDescent="0.3">
      <c r="C106" s="72"/>
      <c r="D106" s="71"/>
      <c r="E106" s="71"/>
      <c r="F106" s="71"/>
      <c r="G106" s="71">
        <v>72.975624084472599</v>
      </c>
      <c r="H106" s="71"/>
      <c r="I106" s="73"/>
      <c r="K106" s="48"/>
      <c r="L106" s="47"/>
      <c r="M106" s="47"/>
      <c r="N106" s="47"/>
      <c r="O106" s="47">
        <v>58.798896789550703</v>
      </c>
      <c r="P106" s="47"/>
      <c r="Q106" s="49"/>
      <c r="S106" s="48"/>
      <c r="T106" s="47"/>
      <c r="U106" s="47"/>
      <c r="V106" s="47"/>
      <c r="W106" s="47">
        <v>3.0036289691925</v>
      </c>
      <c r="X106" s="47"/>
      <c r="Y106" s="49"/>
      <c r="AA106" s="48"/>
      <c r="AB106" s="47"/>
      <c r="AC106" s="47"/>
      <c r="AD106" s="47"/>
      <c r="AE106" s="47">
        <v>58.7218208312988</v>
      </c>
      <c r="AF106" s="47"/>
      <c r="AG106" s="49"/>
      <c r="AI106" s="48"/>
      <c r="AJ106" s="47"/>
      <c r="AK106" s="47"/>
      <c r="AL106" s="47"/>
      <c r="AM106" s="47">
        <v>2.9265542030334402</v>
      </c>
      <c r="AN106" s="47"/>
      <c r="AO106" s="49"/>
      <c r="AQ106" s="48"/>
      <c r="AR106" s="47"/>
      <c r="AS106" s="47"/>
      <c r="AT106" s="47"/>
      <c r="AU106" s="47">
        <v>56.190586090087798</v>
      </c>
      <c r="AV106" s="47"/>
      <c r="AW106" s="49"/>
    </row>
    <row r="107" spans="3:49" x14ac:dyDescent="0.3">
      <c r="C107" s="72"/>
      <c r="D107" s="71"/>
      <c r="E107" s="71"/>
      <c r="F107" s="71"/>
      <c r="G107" s="71">
        <v>91.491279602050696</v>
      </c>
      <c r="H107" s="71"/>
      <c r="I107" s="73"/>
      <c r="K107" s="48"/>
      <c r="L107" s="47"/>
      <c r="M107" s="47"/>
      <c r="N107" s="47"/>
      <c r="O107" s="47">
        <v>97.680870056152301</v>
      </c>
      <c r="P107" s="47"/>
      <c r="Q107" s="49"/>
      <c r="S107" s="48"/>
      <c r="T107" s="47"/>
      <c r="U107" s="47"/>
      <c r="V107" s="47"/>
      <c r="W107" s="47">
        <v>1.5192914009094201</v>
      </c>
      <c r="X107" s="47"/>
      <c r="Y107" s="49"/>
      <c r="AA107" s="48"/>
      <c r="AB107" s="47"/>
      <c r="AC107" s="47"/>
      <c r="AD107" s="47"/>
      <c r="AE107" s="47">
        <v>103.978454589843</v>
      </c>
      <c r="AF107" s="47"/>
      <c r="AG107" s="49"/>
      <c r="AI107" s="48"/>
      <c r="AJ107" s="47"/>
      <c r="AK107" s="47"/>
      <c r="AL107" s="47"/>
      <c r="AM107" s="47">
        <v>7.8168745040893501</v>
      </c>
      <c r="AN107" s="47"/>
      <c r="AO107" s="49"/>
      <c r="AQ107" s="48"/>
      <c r="AR107" s="47"/>
      <c r="AS107" s="47"/>
      <c r="AT107" s="47"/>
      <c r="AU107" s="47">
        <v>96.924011230468693</v>
      </c>
      <c r="AV107" s="47"/>
      <c r="AW107" s="49"/>
    </row>
    <row r="108" spans="3:49" x14ac:dyDescent="0.3">
      <c r="C108" s="72"/>
      <c r="D108" s="71"/>
      <c r="E108" s="71"/>
      <c r="F108" s="71"/>
      <c r="G108" s="71">
        <v>72.975624084472599</v>
      </c>
      <c r="H108" s="71"/>
      <c r="I108" s="73"/>
      <c r="K108" s="48"/>
      <c r="L108" s="47"/>
      <c r="M108" s="47"/>
      <c r="N108" s="47"/>
      <c r="O108" s="47">
        <v>64.554435729980398</v>
      </c>
      <c r="P108" s="47"/>
      <c r="Q108" s="49"/>
      <c r="S108" s="48"/>
      <c r="T108" s="47"/>
      <c r="U108" s="47"/>
      <c r="V108" s="47"/>
      <c r="W108" s="47">
        <v>2.2346017360687198</v>
      </c>
      <c r="X108" s="47"/>
      <c r="Y108" s="49"/>
      <c r="AA108" s="48"/>
      <c r="AB108" s="47"/>
      <c r="AC108" s="47"/>
      <c r="AD108" s="47"/>
      <c r="AE108" s="47">
        <v>65.805091857910099</v>
      </c>
      <c r="AF108" s="47"/>
      <c r="AG108" s="49"/>
      <c r="AI108" s="48"/>
      <c r="AJ108" s="47"/>
      <c r="AK108" s="47"/>
      <c r="AL108" s="47"/>
      <c r="AM108" s="47">
        <v>3.4852545261382999</v>
      </c>
      <c r="AN108" s="47"/>
      <c r="AO108" s="49"/>
      <c r="AQ108" s="48"/>
      <c r="AR108" s="47"/>
      <c r="AS108" s="47"/>
      <c r="AT108" s="47"/>
      <c r="AU108" s="47">
        <v>62.8328437805175</v>
      </c>
      <c r="AV108" s="47"/>
      <c r="AW108" s="49"/>
    </row>
    <row r="109" spans="3:49" x14ac:dyDescent="0.3">
      <c r="C109" s="72"/>
      <c r="D109" s="71"/>
      <c r="E109" s="71"/>
      <c r="F109" s="71"/>
      <c r="G109" s="71">
        <v>72.975624084472599</v>
      </c>
      <c r="H109" s="71"/>
      <c r="I109" s="73"/>
      <c r="K109" s="48"/>
      <c r="L109" s="47"/>
      <c r="M109" s="47"/>
      <c r="N109" s="47"/>
      <c r="O109" s="47">
        <v>64.554435729980398</v>
      </c>
      <c r="P109" s="47"/>
      <c r="Q109" s="49"/>
      <c r="S109" s="48"/>
      <c r="T109" s="47"/>
      <c r="U109" s="47"/>
      <c r="V109" s="47"/>
      <c r="W109" s="47">
        <v>2.2346017360687198</v>
      </c>
      <c r="X109" s="47"/>
      <c r="Y109" s="49"/>
      <c r="AA109" s="48"/>
      <c r="AB109" s="47"/>
      <c r="AC109" s="47"/>
      <c r="AD109" s="47"/>
      <c r="AE109" s="47">
        <v>65.805091857910099</v>
      </c>
      <c r="AF109" s="47"/>
      <c r="AG109" s="49"/>
      <c r="AI109" s="48"/>
      <c r="AJ109" s="47"/>
      <c r="AK109" s="47"/>
      <c r="AL109" s="47"/>
      <c r="AM109" s="47">
        <v>3.4852545261382999</v>
      </c>
      <c r="AN109" s="47"/>
      <c r="AO109" s="49"/>
      <c r="AQ109" s="48"/>
      <c r="AR109" s="47"/>
      <c r="AS109" s="47"/>
      <c r="AT109" s="47"/>
      <c r="AU109" s="47">
        <v>62.8328437805175</v>
      </c>
      <c r="AV109" s="47"/>
      <c r="AW109" s="49"/>
    </row>
    <row r="110" spans="3:49" x14ac:dyDescent="0.3">
      <c r="C110" s="72"/>
      <c r="D110" s="71"/>
      <c r="E110" s="71"/>
      <c r="F110" s="71"/>
      <c r="G110" s="71">
        <v>72.975624084472599</v>
      </c>
      <c r="H110" s="71"/>
      <c r="I110" s="73"/>
      <c r="K110" s="48"/>
      <c r="L110" s="47"/>
      <c r="M110" s="47"/>
      <c r="N110" s="47"/>
      <c r="O110" s="47">
        <v>64.554435729980398</v>
      </c>
      <c r="P110" s="47"/>
      <c r="Q110" s="49"/>
      <c r="S110" s="48"/>
      <c r="T110" s="47"/>
      <c r="U110" s="47"/>
      <c r="V110" s="47"/>
      <c r="W110" s="47">
        <v>2.2346017360687198</v>
      </c>
      <c r="X110" s="47"/>
      <c r="Y110" s="49"/>
      <c r="AA110" s="48"/>
      <c r="AB110" s="47"/>
      <c r="AC110" s="47"/>
      <c r="AD110" s="47"/>
      <c r="AE110" s="47">
        <v>65.805091857910099</v>
      </c>
      <c r="AF110" s="47"/>
      <c r="AG110" s="49"/>
      <c r="AI110" s="48"/>
      <c r="AJ110" s="47"/>
      <c r="AK110" s="47"/>
      <c r="AL110" s="47"/>
      <c r="AM110" s="47">
        <v>3.4852545261382999</v>
      </c>
      <c r="AN110" s="47"/>
      <c r="AO110" s="49"/>
      <c r="AQ110" s="48"/>
      <c r="AR110" s="47"/>
      <c r="AS110" s="47"/>
      <c r="AT110" s="47"/>
      <c r="AU110" s="47">
        <v>62.8328437805175</v>
      </c>
      <c r="AV110" s="47"/>
      <c r="AW110" s="49"/>
    </row>
    <row r="111" spans="3:49" x14ac:dyDescent="0.3">
      <c r="C111" s="72"/>
      <c r="D111" s="71"/>
      <c r="E111" s="71"/>
      <c r="F111" s="71"/>
      <c r="G111" s="71">
        <v>72.975624084472599</v>
      </c>
      <c r="H111" s="71"/>
      <c r="I111" s="73"/>
      <c r="K111" s="48"/>
      <c r="L111" s="47"/>
      <c r="M111" s="47"/>
      <c r="N111" s="47"/>
      <c r="O111" s="47">
        <v>64.554435729980398</v>
      </c>
      <c r="P111" s="47"/>
      <c r="Q111" s="49"/>
      <c r="S111" s="48"/>
      <c r="T111" s="47"/>
      <c r="U111" s="47"/>
      <c r="V111" s="47"/>
      <c r="W111" s="47">
        <v>2.2346017360687198</v>
      </c>
      <c r="X111" s="47"/>
      <c r="Y111" s="49"/>
      <c r="AA111" s="48"/>
      <c r="AB111" s="47"/>
      <c r="AC111" s="47"/>
      <c r="AD111" s="47"/>
      <c r="AE111" s="47">
        <v>65.805091857910099</v>
      </c>
      <c r="AF111" s="47"/>
      <c r="AG111" s="49"/>
      <c r="AI111" s="48"/>
      <c r="AJ111" s="47"/>
      <c r="AK111" s="47"/>
      <c r="AL111" s="47"/>
      <c r="AM111" s="47">
        <v>3.4852545261382999</v>
      </c>
      <c r="AN111" s="47"/>
      <c r="AO111" s="49"/>
      <c r="AQ111" s="48"/>
      <c r="AR111" s="47"/>
      <c r="AS111" s="47"/>
      <c r="AT111" s="47"/>
      <c r="AU111" s="47">
        <v>62.8328437805175</v>
      </c>
      <c r="AV111" s="47"/>
      <c r="AW111" s="49"/>
    </row>
    <row r="112" spans="3:49" x14ac:dyDescent="0.3">
      <c r="C112" s="72"/>
      <c r="D112" s="71"/>
      <c r="E112" s="71"/>
      <c r="F112" s="71"/>
      <c r="G112" s="71">
        <v>80.095870971679602</v>
      </c>
      <c r="H112" s="71"/>
      <c r="I112" s="73"/>
      <c r="K112" s="48"/>
      <c r="L112" s="47"/>
      <c r="M112" s="47"/>
      <c r="N112" s="47"/>
      <c r="O112" s="47">
        <v>75.843215942382798</v>
      </c>
      <c r="P112" s="47"/>
      <c r="Q112" s="49"/>
      <c r="S112" s="48"/>
      <c r="T112" s="47"/>
      <c r="U112" s="47"/>
      <c r="V112" s="47"/>
      <c r="W112" s="47">
        <v>1.2869397401809599</v>
      </c>
      <c r="X112" s="47"/>
      <c r="Y112" s="49"/>
      <c r="AA112" s="48"/>
      <c r="AB112" s="47"/>
      <c r="AC112" s="47"/>
      <c r="AD112" s="47"/>
      <c r="AE112" s="47">
        <v>78.973663330078097</v>
      </c>
      <c r="AF112" s="47"/>
      <c r="AG112" s="49"/>
      <c r="AI112" s="48"/>
      <c r="AJ112" s="47"/>
      <c r="AK112" s="47"/>
      <c r="AL112" s="47"/>
      <c r="AM112" s="47">
        <v>4.4173879623412997</v>
      </c>
      <c r="AN112" s="47"/>
      <c r="AO112" s="49"/>
      <c r="AQ112" s="48"/>
      <c r="AR112" s="47"/>
      <c r="AS112" s="47"/>
      <c r="AT112" s="47"/>
      <c r="AU112" s="47">
        <v>75.447196960449205</v>
      </c>
      <c r="AV112" s="47"/>
      <c r="AW112" s="49"/>
    </row>
    <row r="113" spans="3:49" x14ac:dyDescent="0.3">
      <c r="C113" s="72"/>
      <c r="D113" s="71"/>
      <c r="E113" s="71"/>
      <c r="F113" s="71"/>
      <c r="G113" s="71">
        <v>72.975624084472599</v>
      </c>
      <c r="H113" s="71"/>
      <c r="I113" s="73"/>
      <c r="K113" s="48"/>
      <c r="L113" s="47"/>
      <c r="M113" s="47"/>
      <c r="N113" s="47"/>
      <c r="O113" s="47">
        <v>64.554435729980398</v>
      </c>
      <c r="P113" s="47"/>
      <c r="Q113" s="49"/>
      <c r="S113" s="48"/>
      <c r="T113" s="47"/>
      <c r="U113" s="47"/>
      <c r="V113" s="47"/>
      <c r="W113" s="47">
        <v>2.2346017360687198</v>
      </c>
      <c r="X113" s="47"/>
      <c r="Y113" s="49"/>
      <c r="AA113" s="48"/>
      <c r="AB113" s="47"/>
      <c r="AC113" s="47"/>
      <c r="AD113" s="47"/>
      <c r="AE113" s="47">
        <v>65.805091857910099</v>
      </c>
      <c r="AF113" s="47"/>
      <c r="AG113" s="49"/>
      <c r="AI113" s="48"/>
      <c r="AJ113" s="47"/>
      <c r="AK113" s="47"/>
      <c r="AL113" s="47"/>
      <c r="AM113" s="47">
        <v>3.4852545261382999</v>
      </c>
      <c r="AN113" s="47"/>
      <c r="AO113" s="49"/>
      <c r="AQ113" s="48"/>
      <c r="AR113" s="47"/>
      <c r="AS113" s="47"/>
      <c r="AT113" s="47"/>
      <c r="AU113" s="47">
        <v>62.8328437805175</v>
      </c>
      <c r="AV113" s="47"/>
      <c r="AW113" s="49"/>
    </row>
    <row r="114" spans="3:49" x14ac:dyDescent="0.3">
      <c r="C114" s="72"/>
      <c r="D114" s="71"/>
      <c r="E114" s="71"/>
      <c r="F114" s="71"/>
      <c r="G114" s="71">
        <v>72.975624084472599</v>
      </c>
      <c r="H114" s="71"/>
      <c r="I114" s="73"/>
      <c r="K114" s="48"/>
      <c r="L114" s="47"/>
      <c r="M114" s="47"/>
      <c r="N114" s="47"/>
      <c r="O114" s="47">
        <v>64.554435729980398</v>
      </c>
      <c r="P114" s="47"/>
      <c r="Q114" s="49"/>
      <c r="S114" s="48"/>
      <c r="T114" s="47"/>
      <c r="U114" s="47"/>
      <c r="V114" s="47"/>
      <c r="W114" s="47">
        <v>2.2346017360687198</v>
      </c>
      <c r="X114" s="47"/>
      <c r="Y114" s="49"/>
      <c r="AA114" s="48"/>
      <c r="AB114" s="47"/>
      <c r="AC114" s="47"/>
      <c r="AD114" s="47"/>
      <c r="AE114" s="47">
        <v>65.805091857910099</v>
      </c>
      <c r="AF114" s="47"/>
      <c r="AG114" s="49"/>
      <c r="AI114" s="48"/>
      <c r="AJ114" s="47"/>
      <c r="AK114" s="47"/>
      <c r="AL114" s="47"/>
      <c r="AM114" s="47">
        <v>3.4852545261382999</v>
      </c>
      <c r="AN114" s="47"/>
      <c r="AO114" s="49"/>
      <c r="AQ114" s="48"/>
      <c r="AR114" s="47"/>
      <c r="AS114" s="47"/>
      <c r="AT114" s="47"/>
      <c r="AU114" s="47">
        <v>62.8328437805175</v>
      </c>
      <c r="AV114" s="47"/>
      <c r="AW114" s="49"/>
    </row>
    <row r="115" spans="3:49" x14ac:dyDescent="0.3">
      <c r="C115" s="72"/>
      <c r="D115" s="71"/>
      <c r="E115" s="71"/>
      <c r="F115" s="71"/>
      <c r="G115" s="71">
        <v>72.975624084472599</v>
      </c>
      <c r="H115" s="71"/>
      <c r="I115" s="73"/>
      <c r="K115" s="48"/>
      <c r="L115" s="47"/>
      <c r="M115" s="47"/>
      <c r="N115" s="47"/>
      <c r="O115" s="47">
        <v>61.316047668457003</v>
      </c>
      <c r="P115" s="47"/>
      <c r="Q115" s="49"/>
      <c r="S115" s="48"/>
      <c r="T115" s="47"/>
      <c r="U115" s="47"/>
      <c r="V115" s="47"/>
      <c r="W115" s="47">
        <v>3.8924424648284899</v>
      </c>
      <c r="X115" s="47"/>
      <c r="Y115" s="49"/>
      <c r="AA115" s="48"/>
      <c r="AB115" s="47"/>
      <c r="AC115" s="47"/>
      <c r="AD115" s="47"/>
      <c r="AE115" s="47">
        <v>60.996021270751903</v>
      </c>
      <c r="AF115" s="47"/>
      <c r="AG115" s="49"/>
      <c r="AI115" s="48"/>
      <c r="AJ115" s="47"/>
      <c r="AK115" s="47"/>
      <c r="AL115" s="47"/>
      <c r="AM115" s="47">
        <v>3.5724184513092001</v>
      </c>
      <c r="AN115" s="47"/>
      <c r="AO115" s="49"/>
      <c r="AQ115" s="48"/>
      <c r="AR115" s="47"/>
      <c r="AS115" s="47"/>
      <c r="AT115" s="47"/>
      <c r="AU115" s="47">
        <v>57.831813812255803</v>
      </c>
      <c r="AV115" s="47"/>
      <c r="AW115" s="49"/>
    </row>
    <row r="116" spans="3:49" x14ac:dyDescent="0.3">
      <c r="C116" s="72"/>
      <c r="D116" s="71"/>
      <c r="E116" s="71"/>
      <c r="F116" s="71"/>
      <c r="G116" s="71">
        <v>72.975624084472599</v>
      </c>
      <c r="H116" s="71"/>
      <c r="I116" s="73"/>
      <c r="K116" s="48"/>
      <c r="L116" s="47"/>
      <c r="M116" s="47"/>
      <c r="N116" s="47"/>
      <c r="O116" s="47">
        <v>61.316047668457003</v>
      </c>
      <c r="P116" s="47"/>
      <c r="Q116" s="49"/>
      <c r="S116" s="48"/>
      <c r="T116" s="47"/>
      <c r="U116" s="47"/>
      <c r="V116" s="47"/>
      <c r="W116" s="47">
        <v>3.8924424648284899</v>
      </c>
      <c r="X116" s="47"/>
      <c r="Y116" s="49"/>
      <c r="AA116" s="48"/>
      <c r="AB116" s="47"/>
      <c r="AC116" s="47"/>
      <c r="AD116" s="47"/>
      <c r="AE116" s="47">
        <v>60.996021270751903</v>
      </c>
      <c r="AF116" s="47"/>
      <c r="AG116" s="49"/>
      <c r="AI116" s="48"/>
      <c r="AJ116" s="47"/>
      <c r="AK116" s="47"/>
      <c r="AL116" s="47"/>
      <c r="AM116" s="47">
        <v>3.5724184513092001</v>
      </c>
      <c r="AN116" s="47"/>
      <c r="AO116" s="49"/>
      <c r="AQ116" s="48"/>
      <c r="AR116" s="47"/>
      <c r="AS116" s="47"/>
      <c r="AT116" s="47"/>
      <c r="AU116" s="47">
        <v>57.831813812255803</v>
      </c>
      <c r="AV116" s="47"/>
      <c r="AW116" s="49"/>
    </row>
    <row r="117" spans="3:49" x14ac:dyDescent="0.3">
      <c r="C117" s="72"/>
      <c r="D117" s="71"/>
      <c r="E117" s="71"/>
      <c r="F117" s="71"/>
      <c r="G117" s="71">
        <v>72.975624084472599</v>
      </c>
      <c r="H117" s="71"/>
      <c r="I117" s="73"/>
      <c r="K117" s="48"/>
      <c r="L117" s="47"/>
      <c r="M117" s="47"/>
      <c r="N117" s="47"/>
      <c r="O117" s="47">
        <v>61.316047668457003</v>
      </c>
      <c r="P117" s="47"/>
      <c r="Q117" s="49"/>
      <c r="S117" s="48"/>
      <c r="T117" s="47"/>
      <c r="U117" s="47"/>
      <c r="V117" s="47"/>
      <c r="W117" s="47">
        <v>3.8924424648284899</v>
      </c>
      <c r="X117" s="47"/>
      <c r="Y117" s="49"/>
      <c r="AA117" s="48"/>
      <c r="AB117" s="47"/>
      <c r="AC117" s="47"/>
      <c r="AD117" s="47"/>
      <c r="AE117" s="47">
        <v>60.996021270751903</v>
      </c>
      <c r="AF117" s="47"/>
      <c r="AG117" s="49"/>
      <c r="AI117" s="48"/>
      <c r="AJ117" s="47"/>
      <c r="AK117" s="47"/>
      <c r="AL117" s="47"/>
      <c r="AM117" s="47">
        <v>3.5724184513092001</v>
      </c>
      <c r="AN117" s="47"/>
      <c r="AO117" s="49"/>
      <c r="AQ117" s="48"/>
      <c r="AR117" s="47"/>
      <c r="AS117" s="47"/>
      <c r="AT117" s="47"/>
      <c r="AU117" s="47">
        <v>57.831813812255803</v>
      </c>
      <c r="AV117" s="47"/>
      <c r="AW117" s="49"/>
    </row>
    <row r="118" spans="3:49" x14ac:dyDescent="0.3">
      <c r="C118" s="72"/>
      <c r="D118" s="71"/>
      <c r="E118" s="71"/>
      <c r="F118" s="71"/>
      <c r="G118" s="71">
        <v>88.1112060546875</v>
      </c>
      <c r="H118" s="71"/>
      <c r="I118" s="73"/>
      <c r="K118" s="48"/>
      <c r="L118" s="47"/>
      <c r="M118" s="47"/>
      <c r="N118" s="47"/>
      <c r="O118" s="47">
        <v>61.088859558105398</v>
      </c>
      <c r="P118" s="47"/>
      <c r="Q118" s="49"/>
      <c r="S118" s="48"/>
      <c r="T118" s="47"/>
      <c r="U118" s="47"/>
      <c r="V118" s="47"/>
      <c r="W118" s="47">
        <v>7.3156633377075098</v>
      </c>
      <c r="X118" s="47"/>
      <c r="Y118" s="49"/>
      <c r="AA118" s="48"/>
      <c r="AB118" s="47"/>
      <c r="AC118" s="47"/>
      <c r="AD118" s="47"/>
      <c r="AE118" s="47">
        <v>57.716304779052699</v>
      </c>
      <c r="AF118" s="47"/>
      <c r="AG118" s="49"/>
      <c r="AI118" s="48"/>
      <c r="AJ118" s="47"/>
      <c r="AK118" s="47"/>
      <c r="AL118" s="47"/>
      <c r="AM118" s="47">
        <v>3.9431085586547798</v>
      </c>
      <c r="AN118" s="47"/>
      <c r="AO118" s="49"/>
      <c r="AQ118" s="48"/>
      <c r="AR118" s="47"/>
      <c r="AS118" s="47"/>
      <c r="AT118" s="47"/>
      <c r="AU118" s="47">
        <v>54.112663269042898</v>
      </c>
      <c r="AV118" s="47"/>
      <c r="AW118" s="49"/>
    </row>
    <row r="119" spans="3:49" x14ac:dyDescent="0.3">
      <c r="C119" s="72"/>
      <c r="D119" s="71"/>
      <c r="E119" s="71"/>
      <c r="F119" s="71"/>
      <c r="G119" s="71">
        <v>79.5914306640625</v>
      </c>
      <c r="H119" s="71"/>
      <c r="I119" s="73"/>
      <c r="K119" s="48"/>
      <c r="L119" s="47"/>
      <c r="M119" s="47"/>
      <c r="N119" s="47"/>
      <c r="O119" s="47">
        <v>90.105171203613196</v>
      </c>
      <c r="P119" s="47"/>
      <c r="Q119" s="49"/>
      <c r="S119" s="48"/>
      <c r="T119" s="47"/>
      <c r="U119" s="47"/>
      <c r="V119" s="47"/>
      <c r="W119" s="47">
        <v>1.2362768650054901</v>
      </c>
      <c r="X119" s="47"/>
      <c r="Y119" s="49"/>
      <c r="AA119" s="48"/>
      <c r="AB119" s="47"/>
      <c r="AC119" s="47"/>
      <c r="AD119" s="47"/>
      <c r="AE119" s="47">
        <v>94.406486511230398</v>
      </c>
      <c r="AF119" s="47"/>
      <c r="AG119" s="49"/>
      <c r="AI119" s="48"/>
      <c r="AJ119" s="47"/>
      <c r="AK119" s="47"/>
      <c r="AL119" s="47"/>
      <c r="AM119" s="47">
        <v>5.5375885963439897</v>
      </c>
      <c r="AN119" s="47"/>
      <c r="AO119" s="49"/>
      <c r="AQ119" s="48"/>
      <c r="AR119" s="47"/>
      <c r="AS119" s="47"/>
      <c r="AT119" s="47"/>
      <c r="AU119" s="47">
        <v>89.939262390136705</v>
      </c>
      <c r="AV119" s="47"/>
      <c r="AW119" s="49"/>
    </row>
    <row r="120" spans="3:49" x14ac:dyDescent="0.3">
      <c r="C120" s="72"/>
      <c r="D120" s="71"/>
      <c r="E120" s="71"/>
      <c r="F120" s="71"/>
      <c r="G120" s="71">
        <v>71.388626098632798</v>
      </c>
      <c r="H120" s="71"/>
      <c r="I120" s="73"/>
      <c r="K120" s="48"/>
      <c r="L120" s="47"/>
      <c r="M120" s="47"/>
      <c r="N120" s="47"/>
      <c r="O120" s="47">
        <v>50.531856536865199</v>
      </c>
      <c r="P120" s="47"/>
      <c r="Q120" s="49"/>
      <c r="S120" s="48"/>
      <c r="T120" s="47"/>
      <c r="U120" s="47"/>
      <c r="V120" s="47"/>
      <c r="W120" s="47">
        <v>3.08585453033447</v>
      </c>
      <c r="X120" s="47"/>
      <c r="Y120" s="49"/>
      <c r="AA120" s="48"/>
      <c r="AB120" s="47"/>
      <c r="AC120" s="47"/>
      <c r="AD120" s="47"/>
      <c r="AE120" s="47">
        <v>50.750564575195298</v>
      </c>
      <c r="AF120" s="47"/>
      <c r="AG120" s="49"/>
      <c r="AI120" s="48"/>
      <c r="AJ120" s="47"/>
      <c r="AK120" s="47"/>
      <c r="AL120" s="47"/>
      <c r="AM120" s="47">
        <v>3.3045639991760201</v>
      </c>
      <c r="AN120" s="47"/>
      <c r="AO120" s="49"/>
      <c r="AQ120" s="48"/>
      <c r="AR120" s="47"/>
      <c r="AS120" s="47"/>
      <c r="AT120" s="47"/>
      <c r="AU120" s="47">
        <v>47.886501312255803</v>
      </c>
      <c r="AV120" s="47"/>
      <c r="AW120" s="49"/>
    </row>
    <row r="121" spans="3:49" x14ac:dyDescent="0.3">
      <c r="C121" s="72"/>
      <c r="D121" s="71"/>
      <c r="E121" s="71"/>
      <c r="F121" s="71"/>
      <c r="G121" s="71">
        <v>195.42825317382801</v>
      </c>
      <c r="H121" s="71"/>
      <c r="I121" s="73"/>
      <c r="K121" s="48"/>
      <c r="L121" s="47"/>
      <c r="M121" s="47"/>
      <c r="N121" s="47"/>
      <c r="O121" s="47">
        <v>58.715641021728501</v>
      </c>
      <c r="P121" s="47"/>
      <c r="Q121" s="49"/>
      <c r="S121" s="48"/>
      <c r="T121" s="47"/>
      <c r="U121" s="47"/>
      <c r="V121" s="47"/>
      <c r="W121" s="47">
        <v>17.032495498657202</v>
      </c>
      <c r="X121" s="47"/>
      <c r="Y121" s="49"/>
      <c r="AA121" s="48"/>
      <c r="AB121" s="47"/>
      <c r="AC121" s="47"/>
      <c r="AD121" s="47"/>
      <c r="AE121" s="47">
        <v>50.582862854003899</v>
      </c>
      <c r="AF121" s="47"/>
      <c r="AG121" s="49"/>
      <c r="AI121" s="48"/>
      <c r="AJ121" s="47"/>
      <c r="AK121" s="47"/>
      <c r="AL121" s="47"/>
      <c r="AM121" s="47">
        <v>8.89971923828125</v>
      </c>
      <c r="AN121" s="47"/>
      <c r="AO121" s="49"/>
      <c r="AQ121" s="48"/>
      <c r="AR121" s="47"/>
      <c r="AS121" s="47"/>
      <c r="AT121" s="47"/>
      <c r="AU121" s="47">
        <v>41.9983711242675</v>
      </c>
      <c r="AV121" s="47"/>
      <c r="AW121" s="49"/>
    </row>
    <row r="122" spans="3:49" x14ac:dyDescent="0.3">
      <c r="C122" s="72"/>
      <c r="D122" s="71"/>
      <c r="E122" s="71"/>
      <c r="F122" s="71"/>
      <c r="G122" s="71">
        <v>71.388626098632798</v>
      </c>
      <c r="H122" s="71"/>
      <c r="I122" s="73"/>
      <c r="K122" s="48"/>
      <c r="L122" s="47"/>
      <c r="M122" s="47"/>
      <c r="N122" s="47"/>
      <c r="O122" s="47">
        <v>49.3362617492675</v>
      </c>
      <c r="P122" s="47"/>
      <c r="Q122" s="49"/>
      <c r="S122" s="48"/>
      <c r="T122" s="47"/>
      <c r="U122" s="47"/>
      <c r="V122" s="47"/>
      <c r="W122" s="47">
        <v>3.2325687408447199</v>
      </c>
      <c r="X122" s="47"/>
      <c r="Y122" s="49"/>
      <c r="AA122" s="48"/>
      <c r="AB122" s="47"/>
      <c r="AC122" s="47"/>
      <c r="AD122" s="47"/>
      <c r="AE122" s="47">
        <v>50.154468536376903</v>
      </c>
      <c r="AF122" s="47"/>
      <c r="AG122" s="49"/>
      <c r="AI122" s="48"/>
      <c r="AJ122" s="47"/>
      <c r="AK122" s="47"/>
      <c r="AL122" s="47"/>
      <c r="AM122" s="47">
        <v>4.0507774353027299</v>
      </c>
      <c r="AN122" s="47"/>
      <c r="AO122" s="49"/>
      <c r="AQ122" s="48"/>
      <c r="AR122" s="47"/>
      <c r="AS122" s="47"/>
      <c r="AT122" s="47"/>
      <c r="AU122" s="47">
        <v>46.524196624755803</v>
      </c>
      <c r="AV122" s="47"/>
      <c r="AW122" s="49"/>
    </row>
    <row r="123" spans="3:49" x14ac:dyDescent="0.3">
      <c r="C123" s="72"/>
      <c r="D123" s="71"/>
      <c r="E123" s="71"/>
      <c r="F123" s="71"/>
      <c r="G123" s="71">
        <v>71.388626098632798</v>
      </c>
      <c r="H123" s="71"/>
      <c r="I123" s="73"/>
      <c r="K123" s="48"/>
      <c r="L123" s="47"/>
      <c r="M123" s="47"/>
      <c r="N123" s="47"/>
      <c r="O123" s="47">
        <v>49.3362617492675</v>
      </c>
      <c r="P123" s="47"/>
      <c r="Q123" s="49"/>
      <c r="S123" s="48"/>
      <c r="T123" s="47"/>
      <c r="U123" s="47"/>
      <c r="V123" s="47"/>
      <c r="W123" s="47">
        <v>3.2325687408447199</v>
      </c>
      <c r="X123" s="47"/>
      <c r="Y123" s="49"/>
      <c r="AA123" s="48"/>
      <c r="AB123" s="47"/>
      <c r="AC123" s="47"/>
      <c r="AD123" s="47"/>
      <c r="AE123" s="47">
        <v>50.154468536376903</v>
      </c>
      <c r="AF123" s="47"/>
      <c r="AG123" s="49"/>
      <c r="AI123" s="48"/>
      <c r="AJ123" s="47"/>
      <c r="AK123" s="47"/>
      <c r="AL123" s="47"/>
      <c r="AM123" s="47">
        <v>4.0507774353027299</v>
      </c>
      <c r="AN123" s="47"/>
      <c r="AO123" s="49"/>
      <c r="AQ123" s="48"/>
      <c r="AR123" s="47"/>
      <c r="AS123" s="47"/>
      <c r="AT123" s="47"/>
      <c r="AU123" s="47">
        <v>46.524196624755803</v>
      </c>
      <c r="AV123" s="47"/>
      <c r="AW123" s="49"/>
    </row>
    <row r="124" spans="3:49" x14ac:dyDescent="0.3">
      <c r="C124" s="72"/>
      <c r="D124" s="71"/>
      <c r="E124" s="71"/>
      <c r="F124" s="71"/>
      <c r="G124" s="71">
        <v>71.388626098632798</v>
      </c>
      <c r="H124" s="71"/>
      <c r="I124" s="73"/>
      <c r="K124" s="48"/>
      <c r="L124" s="47"/>
      <c r="M124" s="47"/>
      <c r="N124" s="47"/>
      <c r="O124" s="47">
        <v>49.3362617492675</v>
      </c>
      <c r="P124" s="47"/>
      <c r="Q124" s="49"/>
      <c r="S124" s="48"/>
      <c r="T124" s="47"/>
      <c r="U124" s="47"/>
      <c r="V124" s="47"/>
      <c r="W124" s="47">
        <v>3.2325687408447199</v>
      </c>
      <c r="X124" s="47"/>
      <c r="Y124" s="49"/>
      <c r="AA124" s="48"/>
      <c r="AB124" s="47"/>
      <c r="AC124" s="47"/>
      <c r="AD124" s="47"/>
      <c r="AE124" s="47">
        <v>50.154468536376903</v>
      </c>
      <c r="AF124" s="47"/>
      <c r="AG124" s="49"/>
      <c r="AI124" s="48"/>
      <c r="AJ124" s="47"/>
      <c r="AK124" s="47"/>
      <c r="AL124" s="47"/>
      <c r="AM124" s="47">
        <v>4.0507774353027299</v>
      </c>
      <c r="AN124" s="47"/>
      <c r="AO124" s="49"/>
      <c r="AQ124" s="48"/>
      <c r="AR124" s="47"/>
      <c r="AS124" s="47"/>
      <c r="AT124" s="47"/>
      <c r="AU124" s="47">
        <v>46.524196624755803</v>
      </c>
      <c r="AV124" s="47"/>
      <c r="AW124" s="49"/>
    </row>
    <row r="125" spans="3:49" x14ac:dyDescent="0.3">
      <c r="C125" s="72"/>
      <c r="D125" s="71"/>
      <c r="E125" s="71"/>
      <c r="F125" s="71"/>
      <c r="G125" s="71">
        <v>60.219154357910099</v>
      </c>
      <c r="H125" s="71"/>
      <c r="I125" s="73"/>
      <c r="K125" s="48"/>
      <c r="L125" s="47"/>
      <c r="M125" s="47"/>
      <c r="N125" s="47"/>
      <c r="O125" s="47">
        <v>50.8924140930175</v>
      </c>
      <c r="P125" s="47"/>
      <c r="Q125" s="49"/>
      <c r="S125" s="48"/>
      <c r="T125" s="47"/>
      <c r="U125" s="47"/>
      <c r="V125" s="47"/>
      <c r="W125" s="47">
        <v>2.1224093437194802</v>
      </c>
      <c r="X125" s="47"/>
      <c r="Y125" s="49"/>
      <c r="AA125" s="48"/>
      <c r="AB125" s="47"/>
      <c r="AC125" s="47"/>
      <c r="AD125" s="47"/>
      <c r="AE125" s="47">
        <v>53.341442108154297</v>
      </c>
      <c r="AF125" s="47"/>
      <c r="AG125" s="49"/>
      <c r="AI125" s="48"/>
      <c r="AJ125" s="47"/>
      <c r="AK125" s="47"/>
      <c r="AL125" s="47"/>
      <c r="AM125" s="47">
        <v>4.5714373588562003</v>
      </c>
      <c r="AN125" s="47"/>
      <c r="AO125" s="49"/>
      <c r="AQ125" s="48"/>
      <c r="AR125" s="47"/>
      <c r="AS125" s="47"/>
      <c r="AT125" s="47"/>
      <c r="AU125" s="47">
        <v>49.255985260009702</v>
      </c>
      <c r="AV125" s="47"/>
      <c r="AW125" s="49"/>
    </row>
    <row r="126" spans="3:49" x14ac:dyDescent="0.3">
      <c r="C126" s="72"/>
      <c r="D126" s="71"/>
      <c r="E126" s="71"/>
      <c r="F126" s="71"/>
      <c r="G126" s="71">
        <v>60.219154357910099</v>
      </c>
      <c r="H126" s="71"/>
      <c r="I126" s="73"/>
      <c r="K126" s="48"/>
      <c r="L126" s="47"/>
      <c r="M126" s="47"/>
      <c r="N126" s="47"/>
      <c r="O126" s="47">
        <v>56.756446838378899</v>
      </c>
      <c r="P126" s="47"/>
      <c r="Q126" s="49"/>
      <c r="S126" s="48"/>
      <c r="T126" s="47"/>
      <c r="U126" s="47"/>
      <c r="V126" s="47"/>
      <c r="W126" s="47">
        <v>1.61943578720092</v>
      </c>
      <c r="X126" s="47"/>
      <c r="Y126" s="49"/>
      <c r="AA126" s="48"/>
      <c r="AB126" s="47"/>
      <c r="AC126" s="47"/>
      <c r="AD126" s="47"/>
      <c r="AE126" s="47">
        <v>59.543487548828097</v>
      </c>
      <c r="AF126" s="47"/>
      <c r="AG126" s="49"/>
      <c r="AI126" s="48"/>
      <c r="AJ126" s="47"/>
      <c r="AK126" s="47"/>
      <c r="AL126" s="47"/>
      <c r="AM126" s="47">
        <v>4.4064784049987704</v>
      </c>
      <c r="AN126" s="47"/>
      <c r="AO126" s="49"/>
      <c r="AQ126" s="48"/>
      <c r="AR126" s="47"/>
      <c r="AS126" s="47"/>
      <c r="AT126" s="47"/>
      <c r="AU126" s="47">
        <v>55.769073486328097</v>
      </c>
      <c r="AV126" s="47"/>
      <c r="AW126" s="49"/>
    </row>
    <row r="127" spans="3:49" x14ac:dyDescent="0.3">
      <c r="C127" s="72"/>
      <c r="D127" s="71"/>
      <c r="E127" s="71"/>
      <c r="F127" s="71"/>
      <c r="G127" s="71">
        <v>60.219154357910099</v>
      </c>
      <c r="H127" s="71"/>
      <c r="I127" s="73"/>
      <c r="K127" s="48"/>
      <c r="L127" s="47"/>
      <c r="M127" s="47"/>
      <c r="N127" s="47"/>
      <c r="O127" s="47">
        <v>53.933925628662102</v>
      </c>
      <c r="P127" s="47"/>
      <c r="Q127" s="49"/>
      <c r="S127" s="48"/>
      <c r="T127" s="47"/>
      <c r="U127" s="47"/>
      <c r="V127" s="47"/>
      <c r="W127" s="47">
        <v>1.53566586971282</v>
      </c>
      <c r="X127" s="47"/>
      <c r="Y127" s="49"/>
      <c r="AA127" s="48"/>
      <c r="AB127" s="47"/>
      <c r="AC127" s="47"/>
      <c r="AD127" s="47"/>
      <c r="AE127" s="47">
        <v>57.443199157714801</v>
      </c>
      <c r="AF127" s="47"/>
      <c r="AG127" s="49"/>
      <c r="AI127" s="48"/>
      <c r="AJ127" s="47"/>
      <c r="AK127" s="47"/>
      <c r="AL127" s="47"/>
      <c r="AM127" s="47">
        <v>5.0449399948120099</v>
      </c>
      <c r="AN127" s="47"/>
      <c r="AO127" s="49"/>
      <c r="AQ127" s="48"/>
      <c r="AR127" s="47"/>
      <c r="AS127" s="47"/>
      <c r="AT127" s="47"/>
      <c r="AU127" s="47">
        <v>52.980022430419901</v>
      </c>
      <c r="AV127" s="47"/>
      <c r="AW127" s="49"/>
    </row>
    <row r="128" spans="3:49" x14ac:dyDescent="0.3">
      <c r="C128" s="72"/>
      <c r="D128" s="71"/>
      <c r="E128" s="71"/>
      <c r="F128" s="71"/>
      <c r="G128" s="71">
        <v>63.101238250732401</v>
      </c>
      <c r="H128" s="71"/>
      <c r="I128" s="73"/>
      <c r="K128" s="48"/>
      <c r="L128" s="47"/>
      <c r="M128" s="47"/>
      <c r="N128" s="47"/>
      <c r="O128" s="47">
        <v>61.959346771240199</v>
      </c>
      <c r="P128" s="47"/>
      <c r="Q128" s="49"/>
      <c r="S128" s="48"/>
      <c r="T128" s="47"/>
      <c r="U128" s="47"/>
      <c r="V128" s="47"/>
      <c r="W128" s="47">
        <v>1.35686182975769</v>
      </c>
      <c r="X128" s="47"/>
      <c r="Y128" s="49"/>
      <c r="AA128" s="48"/>
      <c r="AB128" s="47"/>
      <c r="AC128" s="47"/>
      <c r="AD128" s="47"/>
      <c r="AE128" s="47">
        <v>65.4564208984375</v>
      </c>
      <c r="AF128" s="47"/>
      <c r="AG128" s="49"/>
      <c r="AI128" s="48"/>
      <c r="AJ128" s="47"/>
      <c r="AK128" s="47"/>
      <c r="AL128" s="47"/>
      <c r="AM128" s="47">
        <v>4.8539361953735298</v>
      </c>
      <c r="AN128" s="47"/>
      <c r="AO128" s="49"/>
      <c r="AQ128" s="48"/>
      <c r="AR128" s="47"/>
      <c r="AS128" s="47"/>
      <c r="AT128" s="47"/>
      <c r="AU128" s="47">
        <v>61.356643676757798</v>
      </c>
      <c r="AV128" s="47"/>
      <c r="AW128" s="49"/>
    </row>
    <row r="129" spans="3:49" x14ac:dyDescent="0.3">
      <c r="C129" s="72"/>
      <c r="D129" s="71"/>
      <c r="E129" s="71"/>
      <c r="F129" s="71"/>
      <c r="G129" s="71">
        <v>63.101238250732401</v>
      </c>
      <c r="H129" s="71"/>
      <c r="I129" s="73"/>
      <c r="K129" s="48"/>
      <c r="L129" s="47"/>
      <c r="M129" s="47"/>
      <c r="N129" s="47"/>
      <c r="O129" s="47">
        <v>53.933925628662102</v>
      </c>
      <c r="P129" s="47"/>
      <c r="Q129" s="49"/>
      <c r="S129" s="48"/>
      <c r="T129" s="47"/>
      <c r="U129" s="47"/>
      <c r="V129" s="47"/>
      <c r="W129" s="47">
        <v>1.53566586971282</v>
      </c>
      <c r="X129" s="47"/>
      <c r="Y129" s="49"/>
      <c r="AA129" s="48"/>
      <c r="AB129" s="47"/>
      <c r="AC129" s="47"/>
      <c r="AD129" s="47"/>
      <c r="AE129" s="47">
        <v>57.443199157714801</v>
      </c>
      <c r="AF129" s="47"/>
      <c r="AG129" s="49"/>
      <c r="AI129" s="48"/>
      <c r="AJ129" s="47"/>
      <c r="AK129" s="47"/>
      <c r="AL129" s="47"/>
      <c r="AM129" s="47">
        <v>5.0449399948120099</v>
      </c>
      <c r="AN129" s="47"/>
      <c r="AO129" s="49"/>
      <c r="AQ129" s="48"/>
      <c r="AR129" s="47"/>
      <c r="AS129" s="47"/>
      <c r="AT129" s="47"/>
      <c r="AU129" s="47">
        <v>52.980022430419901</v>
      </c>
      <c r="AV129" s="47"/>
      <c r="AW129" s="49"/>
    </row>
    <row r="130" spans="3:49" x14ac:dyDescent="0.3">
      <c r="C130" s="72"/>
      <c r="D130" s="71"/>
      <c r="E130" s="71"/>
      <c r="F130" s="71"/>
      <c r="G130" s="71">
        <v>63.101238250732401</v>
      </c>
      <c r="H130" s="71"/>
      <c r="I130" s="73"/>
      <c r="K130" s="48"/>
      <c r="L130" s="47"/>
      <c r="M130" s="47"/>
      <c r="N130" s="47"/>
      <c r="O130" s="47">
        <v>68.7366943359375</v>
      </c>
      <c r="P130" s="47"/>
      <c r="Q130" s="49"/>
      <c r="S130" s="48"/>
      <c r="T130" s="47"/>
      <c r="U130" s="47"/>
      <c r="V130" s="47"/>
      <c r="W130" s="47">
        <v>1.24230873584747</v>
      </c>
      <c r="X130" s="47"/>
      <c r="Y130" s="49"/>
      <c r="AA130" s="48"/>
      <c r="AB130" s="47"/>
      <c r="AC130" s="47"/>
      <c r="AD130" s="47"/>
      <c r="AE130" s="47">
        <v>72.453483581542898</v>
      </c>
      <c r="AF130" s="47"/>
      <c r="AG130" s="49"/>
      <c r="AI130" s="48"/>
      <c r="AJ130" s="47"/>
      <c r="AK130" s="47"/>
      <c r="AL130" s="47"/>
      <c r="AM130" s="47">
        <v>4.9590988159179599</v>
      </c>
      <c r="AN130" s="47"/>
      <c r="AO130" s="49"/>
      <c r="AQ130" s="48"/>
      <c r="AR130" s="47"/>
      <c r="AS130" s="47"/>
      <c r="AT130" s="47"/>
      <c r="AU130" s="47">
        <v>68.364669799804602</v>
      </c>
      <c r="AV130" s="47"/>
      <c r="AW130" s="49"/>
    </row>
    <row r="131" spans="3:49" x14ac:dyDescent="0.3">
      <c r="C131" s="72"/>
      <c r="D131" s="71"/>
      <c r="E131" s="71"/>
      <c r="F131" s="71"/>
      <c r="G131" s="71">
        <v>88.1112060546875</v>
      </c>
      <c r="H131" s="71"/>
      <c r="I131" s="73"/>
      <c r="K131" s="48"/>
      <c r="L131" s="47"/>
      <c r="M131" s="47"/>
      <c r="N131" s="47"/>
      <c r="O131" s="47">
        <v>61.088859558105398</v>
      </c>
      <c r="P131" s="47"/>
      <c r="Q131" s="49"/>
      <c r="S131" s="48"/>
      <c r="T131" s="47"/>
      <c r="U131" s="47"/>
      <c r="V131" s="47"/>
      <c r="W131" s="47">
        <v>7.3156633377075098</v>
      </c>
      <c r="X131" s="47"/>
      <c r="Y131" s="49"/>
      <c r="AA131" s="48"/>
      <c r="AB131" s="47"/>
      <c r="AC131" s="47"/>
      <c r="AD131" s="47"/>
      <c r="AE131" s="47">
        <v>57.716304779052699</v>
      </c>
      <c r="AF131" s="47"/>
      <c r="AG131" s="49"/>
      <c r="AI131" s="48"/>
      <c r="AJ131" s="47"/>
      <c r="AK131" s="47"/>
      <c r="AL131" s="47"/>
      <c r="AM131" s="47">
        <v>3.9431085586547798</v>
      </c>
      <c r="AN131" s="47"/>
      <c r="AO131" s="49"/>
      <c r="AQ131" s="48"/>
      <c r="AR131" s="47"/>
      <c r="AS131" s="47"/>
      <c r="AT131" s="47"/>
      <c r="AU131" s="47">
        <v>54.112663269042898</v>
      </c>
      <c r="AV131" s="47"/>
      <c r="AW131" s="49"/>
    </row>
    <row r="132" spans="3:49" x14ac:dyDescent="0.3">
      <c r="C132" s="72"/>
      <c r="D132" s="71"/>
      <c r="E132" s="71"/>
      <c r="F132" s="71"/>
      <c r="G132" s="71">
        <v>72.975624084472599</v>
      </c>
      <c r="H132" s="71"/>
      <c r="I132" s="73"/>
      <c r="K132" s="48"/>
      <c r="L132" s="47"/>
      <c r="M132" s="47"/>
      <c r="N132" s="47"/>
      <c r="O132" s="47">
        <v>61.316047668457003</v>
      </c>
      <c r="P132" s="47"/>
      <c r="Q132" s="49"/>
      <c r="S132" s="48"/>
      <c r="T132" s="47"/>
      <c r="U132" s="47"/>
      <c r="V132" s="47"/>
      <c r="W132" s="47">
        <v>3.8924424648284899</v>
      </c>
      <c r="X132" s="47"/>
      <c r="Y132" s="49"/>
      <c r="AA132" s="48"/>
      <c r="AB132" s="47"/>
      <c r="AC132" s="47"/>
      <c r="AD132" s="47"/>
      <c r="AE132" s="47">
        <v>60.996021270751903</v>
      </c>
      <c r="AF132" s="47"/>
      <c r="AG132" s="49"/>
      <c r="AI132" s="48"/>
      <c r="AJ132" s="47"/>
      <c r="AK132" s="47"/>
      <c r="AL132" s="47"/>
      <c r="AM132" s="47">
        <v>3.5724184513092001</v>
      </c>
      <c r="AN132" s="47"/>
      <c r="AO132" s="49"/>
      <c r="AQ132" s="48"/>
      <c r="AR132" s="47"/>
      <c r="AS132" s="47"/>
      <c r="AT132" s="47"/>
      <c r="AU132" s="47">
        <v>57.831813812255803</v>
      </c>
      <c r="AV132" s="47"/>
      <c r="AW132" s="49"/>
    </row>
    <row r="133" spans="3:49" x14ac:dyDescent="0.3">
      <c r="C133" s="72"/>
      <c r="D133" s="71"/>
      <c r="E133" s="71"/>
      <c r="F133" s="71"/>
      <c r="G133" s="71">
        <v>72.975624084472599</v>
      </c>
      <c r="H133" s="71"/>
      <c r="I133" s="73"/>
      <c r="K133" s="48"/>
      <c r="L133" s="47"/>
      <c r="M133" s="47"/>
      <c r="N133" s="47"/>
      <c r="O133" s="47">
        <v>64.554435729980398</v>
      </c>
      <c r="P133" s="47"/>
      <c r="Q133" s="49"/>
      <c r="S133" s="48"/>
      <c r="T133" s="47"/>
      <c r="U133" s="47"/>
      <c r="V133" s="47"/>
      <c r="W133" s="47">
        <v>2.2346017360687198</v>
      </c>
      <c r="X133" s="47"/>
      <c r="Y133" s="49"/>
      <c r="AA133" s="48"/>
      <c r="AB133" s="47"/>
      <c r="AC133" s="47"/>
      <c r="AD133" s="47"/>
      <c r="AE133" s="47">
        <v>65.805091857910099</v>
      </c>
      <c r="AF133" s="47"/>
      <c r="AG133" s="49"/>
      <c r="AI133" s="48"/>
      <c r="AJ133" s="47"/>
      <c r="AK133" s="47"/>
      <c r="AL133" s="47"/>
      <c r="AM133" s="47">
        <v>3.4852545261382999</v>
      </c>
      <c r="AN133" s="47"/>
      <c r="AO133" s="49"/>
      <c r="AQ133" s="48"/>
      <c r="AR133" s="47"/>
      <c r="AS133" s="47"/>
      <c r="AT133" s="47"/>
      <c r="AU133" s="47">
        <v>62.8328437805175</v>
      </c>
      <c r="AV133" s="47"/>
      <c r="AW133" s="49"/>
    </row>
    <row r="134" spans="3:49" x14ac:dyDescent="0.3">
      <c r="C134" s="72"/>
      <c r="D134" s="71"/>
      <c r="E134" s="71"/>
      <c r="F134" s="71"/>
      <c r="G134" s="71">
        <v>72.975624084472599</v>
      </c>
      <c r="H134" s="71"/>
      <c r="I134" s="73"/>
      <c r="K134" s="48"/>
      <c r="L134" s="47"/>
      <c r="M134" s="47"/>
      <c r="N134" s="47"/>
      <c r="O134" s="47">
        <v>64.554435729980398</v>
      </c>
      <c r="P134" s="47"/>
      <c r="Q134" s="49"/>
      <c r="S134" s="48"/>
      <c r="T134" s="47"/>
      <c r="U134" s="47"/>
      <c r="V134" s="47"/>
      <c r="W134" s="47">
        <v>2.2346017360687198</v>
      </c>
      <c r="X134" s="47"/>
      <c r="Y134" s="49"/>
      <c r="AA134" s="48"/>
      <c r="AB134" s="47"/>
      <c r="AC134" s="47"/>
      <c r="AD134" s="47"/>
      <c r="AE134" s="47">
        <v>65.805091857910099</v>
      </c>
      <c r="AF134" s="47"/>
      <c r="AG134" s="49"/>
      <c r="AI134" s="48"/>
      <c r="AJ134" s="47"/>
      <c r="AK134" s="47"/>
      <c r="AL134" s="47"/>
      <c r="AM134" s="47">
        <v>3.4852545261382999</v>
      </c>
      <c r="AN134" s="47"/>
      <c r="AO134" s="49"/>
      <c r="AQ134" s="48"/>
      <c r="AR134" s="47"/>
      <c r="AS134" s="47"/>
      <c r="AT134" s="47"/>
      <c r="AU134" s="47">
        <v>62.8328437805175</v>
      </c>
      <c r="AV134" s="47"/>
      <c r="AW134" s="49"/>
    </row>
    <row r="135" spans="3:49" x14ac:dyDescent="0.3">
      <c r="C135" s="72"/>
      <c r="D135" s="71"/>
      <c r="E135" s="71"/>
      <c r="F135" s="71"/>
      <c r="G135" s="71">
        <v>72.975624084472599</v>
      </c>
      <c r="H135" s="71"/>
      <c r="I135" s="73"/>
      <c r="K135" s="48"/>
      <c r="L135" s="47"/>
      <c r="M135" s="47"/>
      <c r="N135" s="47"/>
      <c r="O135" s="47">
        <v>64.554435729980398</v>
      </c>
      <c r="P135" s="47"/>
      <c r="Q135" s="49"/>
      <c r="S135" s="48"/>
      <c r="T135" s="47"/>
      <c r="U135" s="47"/>
      <c r="V135" s="47"/>
      <c r="W135" s="47">
        <v>2.2346017360687198</v>
      </c>
      <c r="X135" s="47"/>
      <c r="Y135" s="49"/>
      <c r="AA135" s="48"/>
      <c r="AB135" s="47"/>
      <c r="AC135" s="47"/>
      <c r="AD135" s="47"/>
      <c r="AE135" s="47">
        <v>65.805091857910099</v>
      </c>
      <c r="AF135" s="47"/>
      <c r="AG135" s="49"/>
      <c r="AI135" s="48"/>
      <c r="AJ135" s="47"/>
      <c r="AK135" s="47"/>
      <c r="AL135" s="47"/>
      <c r="AM135" s="47">
        <v>3.4852545261382999</v>
      </c>
      <c r="AN135" s="47"/>
      <c r="AO135" s="49"/>
      <c r="AQ135" s="48"/>
      <c r="AR135" s="47"/>
      <c r="AS135" s="47"/>
      <c r="AT135" s="47"/>
      <c r="AU135" s="47">
        <v>62.8328437805175</v>
      </c>
      <c r="AV135" s="47"/>
      <c r="AW135" s="49"/>
    </row>
    <row r="136" spans="3:49" x14ac:dyDescent="0.3">
      <c r="C136" s="72"/>
      <c r="D136" s="71"/>
      <c r="E136" s="71"/>
      <c r="F136" s="71"/>
      <c r="G136" s="71">
        <v>72.975624084472599</v>
      </c>
      <c r="H136" s="71"/>
      <c r="I136" s="73"/>
      <c r="K136" s="48"/>
      <c r="L136" s="47"/>
      <c r="M136" s="47"/>
      <c r="N136" s="47"/>
      <c r="O136" s="47">
        <v>64.554435729980398</v>
      </c>
      <c r="P136" s="47"/>
      <c r="Q136" s="49"/>
      <c r="S136" s="48"/>
      <c r="T136" s="47"/>
      <c r="U136" s="47"/>
      <c r="V136" s="47"/>
      <c r="W136" s="47">
        <v>2.2346017360687198</v>
      </c>
      <c r="X136" s="47"/>
      <c r="Y136" s="49"/>
      <c r="AA136" s="48"/>
      <c r="AB136" s="47"/>
      <c r="AC136" s="47"/>
      <c r="AD136" s="47"/>
      <c r="AE136" s="47">
        <v>65.805091857910099</v>
      </c>
      <c r="AF136" s="47"/>
      <c r="AG136" s="49"/>
      <c r="AI136" s="48"/>
      <c r="AJ136" s="47"/>
      <c r="AK136" s="47"/>
      <c r="AL136" s="47"/>
      <c r="AM136" s="47">
        <v>3.4852545261382999</v>
      </c>
      <c r="AN136" s="47"/>
      <c r="AO136" s="49"/>
      <c r="AQ136" s="48"/>
      <c r="AR136" s="47"/>
      <c r="AS136" s="47"/>
      <c r="AT136" s="47"/>
      <c r="AU136" s="47">
        <v>62.8328437805175</v>
      </c>
      <c r="AV136" s="47"/>
      <c r="AW136" s="49"/>
    </row>
    <row r="137" spans="3:49" x14ac:dyDescent="0.3">
      <c r="C137" s="72"/>
      <c r="D137" s="71"/>
      <c r="E137" s="71"/>
      <c r="F137" s="71"/>
      <c r="G137" s="71">
        <v>72.975624084472599</v>
      </c>
      <c r="H137" s="71"/>
      <c r="I137" s="73"/>
      <c r="K137" s="48"/>
      <c r="L137" s="47"/>
      <c r="M137" s="47"/>
      <c r="N137" s="47"/>
      <c r="O137" s="47">
        <v>64.554435729980398</v>
      </c>
      <c r="P137" s="47"/>
      <c r="Q137" s="49"/>
      <c r="S137" s="48"/>
      <c r="T137" s="47"/>
      <c r="U137" s="47"/>
      <c r="V137" s="47"/>
      <c r="W137" s="47">
        <v>2.2346017360687198</v>
      </c>
      <c r="X137" s="47"/>
      <c r="Y137" s="49"/>
      <c r="AA137" s="48"/>
      <c r="AB137" s="47"/>
      <c r="AC137" s="47"/>
      <c r="AD137" s="47"/>
      <c r="AE137" s="47">
        <v>65.805091857910099</v>
      </c>
      <c r="AF137" s="47"/>
      <c r="AG137" s="49"/>
      <c r="AI137" s="48"/>
      <c r="AJ137" s="47"/>
      <c r="AK137" s="47"/>
      <c r="AL137" s="47"/>
      <c r="AM137" s="47">
        <v>3.4852545261382999</v>
      </c>
      <c r="AN137" s="47"/>
      <c r="AO137" s="49"/>
      <c r="AQ137" s="48"/>
      <c r="AR137" s="47"/>
      <c r="AS137" s="47"/>
      <c r="AT137" s="47"/>
      <c r="AU137" s="47">
        <v>62.8328437805175</v>
      </c>
      <c r="AV137" s="47"/>
      <c r="AW137" s="49"/>
    </row>
    <row r="138" spans="3:49" x14ac:dyDescent="0.3">
      <c r="C138" s="72"/>
      <c r="D138" s="71"/>
      <c r="E138" s="71"/>
      <c r="F138" s="71"/>
      <c r="G138" s="71">
        <v>94.137664794921804</v>
      </c>
      <c r="H138" s="71"/>
      <c r="I138" s="73"/>
      <c r="K138" s="48"/>
      <c r="L138" s="47"/>
      <c r="M138" s="47"/>
      <c r="N138" s="47"/>
      <c r="O138" s="47">
        <v>90.842781066894503</v>
      </c>
      <c r="P138" s="47"/>
      <c r="Q138" s="49"/>
      <c r="S138" s="48"/>
      <c r="T138" s="47"/>
      <c r="U138" s="47"/>
      <c r="V138" s="47"/>
      <c r="W138" s="47">
        <v>1.1971701383590601</v>
      </c>
      <c r="X138" s="47"/>
      <c r="Y138" s="49"/>
      <c r="AA138" s="48"/>
      <c r="AB138" s="47"/>
      <c r="AC138" s="47"/>
      <c r="AD138" s="47"/>
      <c r="AE138" s="47">
        <v>95.633949279785099</v>
      </c>
      <c r="AF138" s="47"/>
      <c r="AG138" s="49"/>
      <c r="AI138" s="48"/>
      <c r="AJ138" s="47"/>
      <c r="AK138" s="47"/>
      <c r="AL138" s="47"/>
      <c r="AM138" s="47">
        <v>5.9883403778076101</v>
      </c>
      <c r="AN138" s="47"/>
      <c r="AO138" s="49"/>
      <c r="AQ138" s="48"/>
      <c r="AR138" s="47"/>
      <c r="AS138" s="47"/>
      <c r="AT138" s="47"/>
      <c r="AU138" s="47">
        <v>90.692214965820298</v>
      </c>
      <c r="AV138" s="47"/>
      <c r="AW138" s="49"/>
    </row>
    <row r="139" spans="3:49" x14ac:dyDescent="0.3">
      <c r="C139" s="72"/>
      <c r="D139" s="71"/>
      <c r="E139" s="71"/>
      <c r="F139" s="71"/>
      <c r="G139" s="71">
        <v>94.137664794921804</v>
      </c>
      <c r="H139" s="71"/>
      <c r="I139" s="73"/>
      <c r="K139" s="48"/>
      <c r="L139" s="47"/>
      <c r="M139" s="47"/>
      <c r="N139" s="47"/>
      <c r="O139" s="47">
        <v>90.842781066894503</v>
      </c>
      <c r="P139" s="47"/>
      <c r="Q139" s="49"/>
      <c r="S139" s="48"/>
      <c r="T139" s="47"/>
      <c r="U139" s="47"/>
      <c r="V139" s="47"/>
      <c r="W139" s="47">
        <v>1.1971701383590601</v>
      </c>
      <c r="X139" s="47"/>
      <c r="Y139" s="49"/>
      <c r="AA139" s="48"/>
      <c r="AB139" s="47"/>
      <c r="AC139" s="47"/>
      <c r="AD139" s="47"/>
      <c r="AE139" s="47">
        <v>95.633949279785099</v>
      </c>
      <c r="AF139" s="47"/>
      <c r="AG139" s="49"/>
      <c r="AI139" s="48"/>
      <c r="AJ139" s="47"/>
      <c r="AK139" s="47"/>
      <c r="AL139" s="47"/>
      <c r="AM139" s="47">
        <v>5.9883403778076101</v>
      </c>
      <c r="AN139" s="47"/>
      <c r="AO139" s="49"/>
      <c r="AQ139" s="48"/>
      <c r="AR139" s="47"/>
      <c r="AS139" s="47"/>
      <c r="AT139" s="47"/>
      <c r="AU139" s="47">
        <v>90.692214965820298</v>
      </c>
      <c r="AV139" s="47"/>
      <c r="AW139" s="49"/>
    </row>
    <row r="140" spans="3:49" x14ac:dyDescent="0.3">
      <c r="C140" s="72"/>
      <c r="D140" s="71"/>
      <c r="E140" s="71"/>
      <c r="F140" s="71"/>
      <c r="G140" s="71">
        <v>88.1112060546875</v>
      </c>
      <c r="H140" s="71"/>
      <c r="I140" s="73"/>
      <c r="K140" s="48"/>
      <c r="L140" s="47"/>
      <c r="M140" s="47"/>
      <c r="N140" s="47"/>
      <c r="O140" s="47">
        <v>61.088859558105398</v>
      </c>
      <c r="P140" s="47"/>
      <c r="Q140" s="49"/>
      <c r="S140" s="48"/>
      <c r="T140" s="47"/>
      <c r="U140" s="47"/>
      <c r="V140" s="47"/>
      <c r="W140" s="47">
        <v>7.3156633377075098</v>
      </c>
      <c r="X140" s="47"/>
      <c r="Y140" s="49"/>
      <c r="AA140" s="48"/>
      <c r="AB140" s="47"/>
      <c r="AC140" s="47"/>
      <c r="AD140" s="47"/>
      <c r="AE140" s="47">
        <v>57.716304779052699</v>
      </c>
      <c r="AF140" s="47"/>
      <c r="AG140" s="49"/>
      <c r="AI140" s="48"/>
      <c r="AJ140" s="47"/>
      <c r="AK140" s="47"/>
      <c r="AL140" s="47"/>
      <c r="AM140" s="47">
        <v>3.9431085586547798</v>
      </c>
      <c r="AN140" s="47"/>
      <c r="AO140" s="49"/>
      <c r="AQ140" s="48"/>
      <c r="AR140" s="47"/>
      <c r="AS140" s="47"/>
      <c r="AT140" s="47"/>
      <c r="AU140" s="47">
        <v>54.112663269042898</v>
      </c>
      <c r="AV140" s="47"/>
      <c r="AW140" s="49"/>
    </row>
    <row r="141" spans="3:49" x14ac:dyDescent="0.3">
      <c r="C141" s="72"/>
      <c r="D141" s="71"/>
      <c r="E141" s="71"/>
      <c r="F141" s="71"/>
      <c r="G141" s="71">
        <v>88.1112060546875</v>
      </c>
      <c r="H141" s="71"/>
      <c r="I141" s="73"/>
      <c r="K141" s="48"/>
      <c r="L141" s="47"/>
      <c r="M141" s="47"/>
      <c r="N141" s="47"/>
      <c r="O141" s="47">
        <v>61.088859558105398</v>
      </c>
      <c r="P141" s="47"/>
      <c r="Q141" s="49"/>
      <c r="S141" s="48"/>
      <c r="T141" s="47"/>
      <c r="U141" s="47"/>
      <c r="V141" s="47"/>
      <c r="W141" s="47">
        <v>7.3156633377075098</v>
      </c>
      <c r="X141" s="47"/>
      <c r="Y141" s="49"/>
      <c r="AA141" s="48"/>
      <c r="AB141" s="47"/>
      <c r="AC141" s="47"/>
      <c r="AD141" s="47"/>
      <c r="AE141" s="47">
        <v>57.716304779052699</v>
      </c>
      <c r="AF141" s="47"/>
      <c r="AG141" s="49"/>
      <c r="AI141" s="48"/>
      <c r="AJ141" s="47"/>
      <c r="AK141" s="47"/>
      <c r="AL141" s="47"/>
      <c r="AM141" s="47">
        <v>3.9431085586547798</v>
      </c>
      <c r="AN141" s="47"/>
      <c r="AO141" s="49"/>
      <c r="AQ141" s="48"/>
      <c r="AR141" s="47"/>
      <c r="AS141" s="47"/>
      <c r="AT141" s="47"/>
      <c r="AU141" s="47">
        <v>54.112663269042898</v>
      </c>
      <c r="AV141" s="47"/>
      <c r="AW141" s="49"/>
    </row>
    <row r="142" spans="3:49" x14ac:dyDescent="0.3">
      <c r="C142" s="72"/>
      <c r="D142" s="71"/>
      <c r="E142" s="71"/>
      <c r="F142" s="71"/>
      <c r="G142" s="71">
        <v>72.975624084472599</v>
      </c>
      <c r="H142" s="71"/>
      <c r="I142" s="73"/>
      <c r="K142" s="48"/>
      <c r="L142" s="47"/>
      <c r="M142" s="47"/>
      <c r="N142" s="47"/>
      <c r="O142" s="47">
        <v>61.316047668457003</v>
      </c>
      <c r="P142" s="47"/>
      <c r="Q142" s="49"/>
      <c r="S142" s="48"/>
      <c r="T142" s="47"/>
      <c r="U142" s="47"/>
      <c r="V142" s="47"/>
      <c r="W142" s="47">
        <v>3.8924424648284899</v>
      </c>
      <c r="X142" s="47"/>
      <c r="Y142" s="49"/>
      <c r="AA142" s="48"/>
      <c r="AB142" s="47"/>
      <c r="AC142" s="47"/>
      <c r="AD142" s="47"/>
      <c r="AE142" s="47">
        <v>60.996021270751903</v>
      </c>
      <c r="AF142" s="47"/>
      <c r="AG142" s="49"/>
      <c r="AI142" s="48"/>
      <c r="AJ142" s="47"/>
      <c r="AK142" s="47"/>
      <c r="AL142" s="47"/>
      <c r="AM142" s="47">
        <v>3.5724184513092001</v>
      </c>
      <c r="AN142" s="47"/>
      <c r="AO142" s="49"/>
      <c r="AQ142" s="48"/>
      <c r="AR142" s="47"/>
      <c r="AS142" s="47"/>
      <c r="AT142" s="47"/>
      <c r="AU142" s="47">
        <v>57.831813812255803</v>
      </c>
      <c r="AV142" s="47"/>
      <c r="AW142" s="49"/>
    </row>
    <row r="143" spans="3:49" x14ac:dyDescent="0.3">
      <c r="C143" s="72"/>
      <c r="D143" s="71"/>
      <c r="E143" s="71"/>
      <c r="F143" s="71"/>
      <c r="G143" s="71">
        <v>72.975624084472599</v>
      </c>
      <c r="H143" s="71"/>
      <c r="I143" s="73"/>
      <c r="K143" s="48"/>
      <c r="L143" s="47"/>
      <c r="M143" s="47"/>
      <c r="N143" s="47"/>
      <c r="O143" s="47">
        <v>61.316047668457003</v>
      </c>
      <c r="P143" s="47"/>
      <c r="Q143" s="49"/>
      <c r="S143" s="48"/>
      <c r="T143" s="47"/>
      <c r="U143" s="47"/>
      <c r="V143" s="47"/>
      <c r="W143" s="47">
        <v>3.8924424648284899</v>
      </c>
      <c r="X143" s="47"/>
      <c r="Y143" s="49"/>
      <c r="AA143" s="48"/>
      <c r="AB143" s="47"/>
      <c r="AC143" s="47"/>
      <c r="AD143" s="47"/>
      <c r="AE143" s="47">
        <v>60.996021270751903</v>
      </c>
      <c r="AF143" s="47"/>
      <c r="AG143" s="49"/>
      <c r="AI143" s="48"/>
      <c r="AJ143" s="47"/>
      <c r="AK143" s="47"/>
      <c r="AL143" s="47"/>
      <c r="AM143" s="47">
        <v>3.5724184513092001</v>
      </c>
      <c r="AN143" s="47"/>
      <c r="AO143" s="49"/>
      <c r="AQ143" s="48"/>
      <c r="AR143" s="47"/>
      <c r="AS143" s="47"/>
      <c r="AT143" s="47"/>
      <c r="AU143" s="47">
        <v>57.831813812255803</v>
      </c>
      <c r="AV143" s="47"/>
      <c r="AW143" s="49"/>
    </row>
    <row r="144" spans="3:49" x14ac:dyDescent="0.3">
      <c r="C144" s="72"/>
      <c r="D144" s="71"/>
      <c r="E144" s="71"/>
      <c r="F144" s="71"/>
      <c r="G144" s="71">
        <v>72.975624084472599</v>
      </c>
      <c r="H144" s="71"/>
      <c r="I144" s="73"/>
      <c r="K144" s="48"/>
      <c r="L144" s="47"/>
      <c r="M144" s="47"/>
      <c r="N144" s="47"/>
      <c r="O144" s="47">
        <v>61.316047668457003</v>
      </c>
      <c r="P144" s="47"/>
      <c r="Q144" s="49"/>
      <c r="S144" s="48"/>
      <c r="T144" s="47"/>
      <c r="U144" s="47"/>
      <c r="V144" s="47"/>
      <c r="W144" s="47">
        <v>3.8924424648284899</v>
      </c>
      <c r="X144" s="47"/>
      <c r="Y144" s="49"/>
      <c r="AA144" s="48"/>
      <c r="AB144" s="47"/>
      <c r="AC144" s="47"/>
      <c r="AD144" s="47"/>
      <c r="AE144" s="47">
        <v>60.996021270751903</v>
      </c>
      <c r="AF144" s="47"/>
      <c r="AG144" s="49"/>
      <c r="AI144" s="48"/>
      <c r="AJ144" s="47"/>
      <c r="AK144" s="47"/>
      <c r="AL144" s="47"/>
      <c r="AM144" s="47">
        <v>3.5724184513092001</v>
      </c>
      <c r="AN144" s="47"/>
      <c r="AO144" s="49"/>
      <c r="AQ144" s="48"/>
      <c r="AR144" s="47"/>
      <c r="AS144" s="47"/>
      <c r="AT144" s="47"/>
      <c r="AU144" s="47">
        <v>57.831813812255803</v>
      </c>
      <c r="AV144" s="47"/>
      <c r="AW144" s="49"/>
    </row>
    <row r="145" spans="3:49" x14ac:dyDescent="0.3">
      <c r="C145" s="72"/>
      <c r="D145" s="71"/>
      <c r="E145" s="71"/>
      <c r="F145" s="71"/>
      <c r="G145" s="71">
        <v>72.975624084472599</v>
      </c>
      <c r="H145" s="71"/>
      <c r="I145" s="73"/>
      <c r="K145" s="48"/>
      <c r="L145" s="47"/>
      <c r="M145" s="47"/>
      <c r="N145" s="47"/>
      <c r="O145" s="47">
        <v>64.554435729980398</v>
      </c>
      <c r="P145" s="47"/>
      <c r="Q145" s="49"/>
      <c r="S145" s="48"/>
      <c r="T145" s="47"/>
      <c r="U145" s="47"/>
      <c r="V145" s="47"/>
      <c r="W145" s="47">
        <v>2.2346017360687198</v>
      </c>
      <c r="X145" s="47"/>
      <c r="Y145" s="49"/>
      <c r="AA145" s="48"/>
      <c r="AB145" s="47"/>
      <c r="AC145" s="47"/>
      <c r="AD145" s="47"/>
      <c r="AE145" s="47">
        <v>65.805091857910099</v>
      </c>
      <c r="AF145" s="47"/>
      <c r="AG145" s="49"/>
      <c r="AI145" s="48"/>
      <c r="AJ145" s="47"/>
      <c r="AK145" s="47"/>
      <c r="AL145" s="47"/>
      <c r="AM145" s="47">
        <v>3.4852545261382999</v>
      </c>
      <c r="AN145" s="47"/>
      <c r="AO145" s="49"/>
      <c r="AQ145" s="48"/>
      <c r="AR145" s="47"/>
      <c r="AS145" s="47"/>
      <c r="AT145" s="47"/>
      <c r="AU145" s="47">
        <v>62.8328437805175</v>
      </c>
      <c r="AV145" s="47"/>
      <c r="AW145" s="49"/>
    </row>
    <row r="146" spans="3:49" x14ac:dyDescent="0.3">
      <c r="C146" s="72"/>
      <c r="D146" s="71"/>
      <c r="E146" s="71"/>
      <c r="F146" s="71"/>
      <c r="G146" s="71">
        <v>72.975624084472599</v>
      </c>
      <c r="H146" s="71"/>
      <c r="I146" s="73"/>
      <c r="K146" s="48"/>
      <c r="L146" s="47"/>
      <c r="M146" s="47"/>
      <c r="N146" s="47"/>
      <c r="O146" s="47">
        <v>64.554435729980398</v>
      </c>
      <c r="P146" s="47"/>
      <c r="Q146" s="49"/>
      <c r="S146" s="48"/>
      <c r="T146" s="47"/>
      <c r="U146" s="47"/>
      <c r="V146" s="47"/>
      <c r="W146" s="47">
        <v>2.2346017360687198</v>
      </c>
      <c r="X146" s="47"/>
      <c r="Y146" s="49"/>
      <c r="AA146" s="48"/>
      <c r="AB146" s="47"/>
      <c r="AC146" s="47"/>
      <c r="AD146" s="47"/>
      <c r="AE146" s="47">
        <v>65.805091857910099</v>
      </c>
      <c r="AF146" s="47"/>
      <c r="AG146" s="49"/>
      <c r="AI146" s="48"/>
      <c r="AJ146" s="47"/>
      <c r="AK146" s="47"/>
      <c r="AL146" s="47"/>
      <c r="AM146" s="47">
        <v>3.4852545261382999</v>
      </c>
      <c r="AN146" s="47"/>
      <c r="AO146" s="49"/>
      <c r="AQ146" s="48"/>
      <c r="AR146" s="47"/>
      <c r="AS146" s="47"/>
      <c r="AT146" s="47"/>
      <c r="AU146" s="47">
        <v>62.8328437805175</v>
      </c>
      <c r="AV146" s="47"/>
      <c r="AW146" s="49"/>
    </row>
    <row r="147" spans="3:49" x14ac:dyDescent="0.3">
      <c r="C147" s="72"/>
      <c r="D147" s="71"/>
      <c r="E147" s="71"/>
      <c r="F147" s="71"/>
      <c r="G147" s="71">
        <v>72.975624084472599</v>
      </c>
      <c r="H147" s="71"/>
      <c r="I147" s="73"/>
      <c r="K147" s="48"/>
      <c r="L147" s="47"/>
      <c r="M147" s="47"/>
      <c r="N147" s="47"/>
      <c r="O147" s="47">
        <v>61.316047668457003</v>
      </c>
      <c r="P147" s="47"/>
      <c r="Q147" s="49"/>
      <c r="S147" s="48"/>
      <c r="T147" s="47"/>
      <c r="U147" s="47"/>
      <c r="V147" s="47"/>
      <c r="W147" s="47">
        <v>3.8924424648284899</v>
      </c>
      <c r="X147" s="47"/>
      <c r="Y147" s="49"/>
      <c r="AA147" s="48"/>
      <c r="AB147" s="47"/>
      <c r="AC147" s="47"/>
      <c r="AD147" s="47"/>
      <c r="AE147" s="47">
        <v>60.996021270751903</v>
      </c>
      <c r="AF147" s="47"/>
      <c r="AG147" s="49"/>
      <c r="AI147" s="48"/>
      <c r="AJ147" s="47"/>
      <c r="AK147" s="47"/>
      <c r="AL147" s="47"/>
      <c r="AM147" s="47">
        <v>3.5724184513092001</v>
      </c>
      <c r="AN147" s="47"/>
      <c r="AO147" s="49"/>
      <c r="AQ147" s="48"/>
      <c r="AR147" s="47"/>
      <c r="AS147" s="47"/>
      <c r="AT147" s="47"/>
      <c r="AU147" s="47">
        <v>57.831813812255803</v>
      </c>
      <c r="AV147" s="47"/>
      <c r="AW147" s="49"/>
    </row>
    <row r="148" spans="3:49" x14ac:dyDescent="0.3">
      <c r="C148" s="72"/>
      <c r="D148" s="71"/>
      <c r="E148" s="71"/>
      <c r="F148" s="71"/>
      <c r="G148" s="71">
        <v>72.975624084472599</v>
      </c>
      <c r="H148" s="71"/>
      <c r="I148" s="73"/>
      <c r="K148" s="48"/>
      <c r="L148" s="47"/>
      <c r="M148" s="47"/>
      <c r="N148" s="47"/>
      <c r="O148" s="47">
        <v>61.316047668457003</v>
      </c>
      <c r="P148" s="47"/>
      <c r="Q148" s="49"/>
      <c r="S148" s="48"/>
      <c r="T148" s="47"/>
      <c r="U148" s="47"/>
      <c r="V148" s="47"/>
      <c r="W148" s="47">
        <v>3.8924424648284899</v>
      </c>
      <c r="X148" s="47"/>
      <c r="Y148" s="49"/>
      <c r="AA148" s="48"/>
      <c r="AB148" s="47"/>
      <c r="AC148" s="47"/>
      <c r="AD148" s="47"/>
      <c r="AE148" s="47">
        <v>60.996021270751903</v>
      </c>
      <c r="AF148" s="47"/>
      <c r="AG148" s="49"/>
      <c r="AI148" s="48"/>
      <c r="AJ148" s="47"/>
      <c r="AK148" s="47"/>
      <c r="AL148" s="47"/>
      <c r="AM148" s="47">
        <v>3.5724184513092001</v>
      </c>
      <c r="AN148" s="47"/>
      <c r="AO148" s="49"/>
      <c r="AQ148" s="48"/>
      <c r="AR148" s="47"/>
      <c r="AS148" s="47"/>
      <c r="AT148" s="47"/>
      <c r="AU148" s="47">
        <v>57.831813812255803</v>
      </c>
      <c r="AV148" s="47"/>
      <c r="AW148" s="49"/>
    </row>
    <row r="149" spans="3:49" x14ac:dyDescent="0.3">
      <c r="C149" s="72"/>
      <c r="D149" s="71"/>
      <c r="E149" s="71"/>
      <c r="F149" s="71"/>
      <c r="G149" s="71">
        <v>72.975624084472599</v>
      </c>
      <c r="H149" s="71"/>
      <c r="I149" s="73"/>
      <c r="K149" s="48"/>
      <c r="L149" s="47"/>
      <c r="M149" s="47"/>
      <c r="N149" s="47"/>
      <c r="O149" s="47">
        <v>64.554435729980398</v>
      </c>
      <c r="P149" s="47"/>
      <c r="Q149" s="49"/>
      <c r="S149" s="48"/>
      <c r="T149" s="47"/>
      <c r="U149" s="47"/>
      <c r="V149" s="47"/>
      <c r="W149" s="47">
        <v>2.2346017360687198</v>
      </c>
      <c r="X149" s="47"/>
      <c r="Y149" s="49"/>
      <c r="AA149" s="48"/>
      <c r="AB149" s="47"/>
      <c r="AC149" s="47"/>
      <c r="AD149" s="47"/>
      <c r="AE149" s="47">
        <v>65.805091857910099</v>
      </c>
      <c r="AF149" s="47"/>
      <c r="AG149" s="49"/>
      <c r="AI149" s="48"/>
      <c r="AJ149" s="47"/>
      <c r="AK149" s="47"/>
      <c r="AL149" s="47"/>
      <c r="AM149" s="47">
        <v>3.4852545261382999</v>
      </c>
      <c r="AN149" s="47"/>
      <c r="AO149" s="49"/>
      <c r="AQ149" s="48"/>
      <c r="AR149" s="47"/>
      <c r="AS149" s="47"/>
      <c r="AT149" s="47"/>
      <c r="AU149" s="47">
        <v>62.8328437805175</v>
      </c>
      <c r="AV149" s="47"/>
      <c r="AW149" s="49"/>
    </row>
    <row r="150" spans="3:49" x14ac:dyDescent="0.3">
      <c r="C150" s="72"/>
      <c r="D150" s="71"/>
      <c r="E150" s="71"/>
      <c r="F150" s="71"/>
      <c r="G150" s="71">
        <v>72.975624084472599</v>
      </c>
      <c r="H150" s="71"/>
      <c r="I150" s="73"/>
      <c r="K150" s="48"/>
      <c r="L150" s="47"/>
      <c r="M150" s="47"/>
      <c r="N150" s="47"/>
      <c r="O150" s="47">
        <v>64.554435729980398</v>
      </c>
      <c r="P150" s="47"/>
      <c r="Q150" s="49"/>
      <c r="S150" s="48"/>
      <c r="T150" s="47"/>
      <c r="U150" s="47"/>
      <c r="V150" s="47"/>
      <c r="W150" s="47">
        <v>2.2346017360687198</v>
      </c>
      <c r="X150" s="47"/>
      <c r="Y150" s="49"/>
      <c r="AA150" s="48"/>
      <c r="AB150" s="47"/>
      <c r="AC150" s="47"/>
      <c r="AD150" s="47"/>
      <c r="AE150" s="47">
        <v>65.805091857910099</v>
      </c>
      <c r="AF150" s="47"/>
      <c r="AG150" s="49"/>
      <c r="AI150" s="48"/>
      <c r="AJ150" s="47"/>
      <c r="AK150" s="47"/>
      <c r="AL150" s="47"/>
      <c r="AM150" s="47">
        <v>3.4852545261382999</v>
      </c>
      <c r="AN150" s="47"/>
      <c r="AO150" s="49"/>
      <c r="AQ150" s="48"/>
      <c r="AR150" s="47"/>
      <c r="AS150" s="47"/>
      <c r="AT150" s="47"/>
      <c r="AU150" s="47">
        <v>62.8328437805175</v>
      </c>
      <c r="AV150" s="47"/>
      <c r="AW150" s="49"/>
    </row>
    <row r="151" spans="3:49" x14ac:dyDescent="0.3">
      <c r="C151" s="72"/>
      <c r="D151" s="71"/>
      <c r="E151" s="71"/>
      <c r="F151" s="71"/>
      <c r="G151" s="71">
        <v>72.975624084472599</v>
      </c>
      <c r="H151" s="71"/>
      <c r="I151" s="73"/>
      <c r="K151" s="48"/>
      <c r="L151" s="47"/>
      <c r="M151" s="47"/>
      <c r="N151" s="47"/>
      <c r="O151" s="47">
        <v>61.316047668457003</v>
      </c>
      <c r="P151" s="47"/>
      <c r="Q151" s="49"/>
      <c r="S151" s="48"/>
      <c r="T151" s="47"/>
      <c r="U151" s="47"/>
      <c r="V151" s="47"/>
      <c r="W151" s="47">
        <v>3.8924424648284899</v>
      </c>
      <c r="X151" s="47"/>
      <c r="Y151" s="49"/>
      <c r="AA151" s="48"/>
      <c r="AB151" s="47"/>
      <c r="AC151" s="47"/>
      <c r="AD151" s="47"/>
      <c r="AE151" s="47">
        <v>60.996021270751903</v>
      </c>
      <c r="AF151" s="47"/>
      <c r="AG151" s="49"/>
      <c r="AI151" s="48"/>
      <c r="AJ151" s="47"/>
      <c r="AK151" s="47"/>
      <c r="AL151" s="47"/>
      <c r="AM151" s="47">
        <v>3.5724184513092001</v>
      </c>
      <c r="AN151" s="47"/>
      <c r="AO151" s="49"/>
      <c r="AQ151" s="48"/>
      <c r="AR151" s="47"/>
      <c r="AS151" s="47"/>
      <c r="AT151" s="47"/>
      <c r="AU151" s="47">
        <v>57.831813812255803</v>
      </c>
      <c r="AV151" s="47"/>
      <c r="AW151" s="49"/>
    </row>
    <row r="152" spans="3:49" x14ac:dyDescent="0.3">
      <c r="C152" s="72"/>
      <c r="D152" s="71"/>
      <c r="E152" s="71"/>
      <c r="F152" s="71"/>
      <c r="G152" s="71">
        <v>72.975624084472599</v>
      </c>
      <c r="H152" s="71"/>
      <c r="I152" s="73"/>
      <c r="K152" s="48"/>
      <c r="L152" s="47"/>
      <c r="M152" s="47"/>
      <c r="N152" s="47"/>
      <c r="O152" s="47">
        <v>64.554435729980398</v>
      </c>
      <c r="P152" s="47"/>
      <c r="Q152" s="49"/>
      <c r="S152" s="48"/>
      <c r="T152" s="47"/>
      <c r="U152" s="47"/>
      <c r="V152" s="47"/>
      <c r="W152" s="47">
        <v>2.2346017360687198</v>
      </c>
      <c r="X152" s="47"/>
      <c r="Y152" s="49"/>
      <c r="AA152" s="48"/>
      <c r="AB152" s="47"/>
      <c r="AC152" s="47"/>
      <c r="AD152" s="47"/>
      <c r="AE152" s="47">
        <v>65.805091857910099</v>
      </c>
      <c r="AF152" s="47"/>
      <c r="AG152" s="49"/>
      <c r="AI152" s="48"/>
      <c r="AJ152" s="47"/>
      <c r="AK152" s="47"/>
      <c r="AL152" s="47"/>
      <c r="AM152" s="47">
        <v>3.4852545261382999</v>
      </c>
      <c r="AN152" s="47"/>
      <c r="AO152" s="49"/>
      <c r="AQ152" s="48"/>
      <c r="AR152" s="47"/>
      <c r="AS152" s="47"/>
      <c r="AT152" s="47"/>
      <c r="AU152" s="47">
        <v>62.8328437805175</v>
      </c>
      <c r="AV152" s="47"/>
      <c r="AW152" s="49"/>
    </row>
    <row r="153" spans="3:49" x14ac:dyDescent="0.3">
      <c r="C153" s="72"/>
      <c r="D153" s="71"/>
      <c r="E153" s="71"/>
      <c r="F153" s="71"/>
      <c r="G153" s="71">
        <v>72.975624084472599</v>
      </c>
      <c r="H153" s="71"/>
      <c r="I153" s="73"/>
      <c r="K153" s="48"/>
      <c r="L153" s="47"/>
      <c r="M153" s="47"/>
      <c r="N153" s="47"/>
      <c r="O153" s="47">
        <v>61.316047668457003</v>
      </c>
      <c r="P153" s="47"/>
      <c r="Q153" s="49"/>
      <c r="S153" s="48"/>
      <c r="T153" s="47"/>
      <c r="U153" s="47"/>
      <c r="V153" s="47"/>
      <c r="W153" s="47">
        <v>3.8924424648284899</v>
      </c>
      <c r="X153" s="47"/>
      <c r="Y153" s="49"/>
      <c r="AA153" s="48"/>
      <c r="AB153" s="47"/>
      <c r="AC153" s="47"/>
      <c r="AD153" s="47"/>
      <c r="AE153" s="47">
        <v>60.996021270751903</v>
      </c>
      <c r="AF153" s="47"/>
      <c r="AG153" s="49"/>
      <c r="AI153" s="48"/>
      <c r="AJ153" s="47"/>
      <c r="AK153" s="47"/>
      <c r="AL153" s="47"/>
      <c r="AM153" s="47">
        <v>3.5724184513092001</v>
      </c>
      <c r="AN153" s="47"/>
      <c r="AO153" s="49"/>
      <c r="AQ153" s="48"/>
      <c r="AR153" s="47"/>
      <c r="AS153" s="47"/>
      <c r="AT153" s="47"/>
      <c r="AU153" s="47">
        <v>57.831813812255803</v>
      </c>
      <c r="AV153" s="47"/>
      <c r="AW153" s="49"/>
    </row>
    <row r="154" spans="3:49" x14ac:dyDescent="0.3">
      <c r="C154" s="72"/>
      <c r="D154" s="71"/>
      <c r="E154" s="71"/>
      <c r="F154" s="71"/>
      <c r="G154" s="71">
        <v>72.975624084472599</v>
      </c>
      <c r="H154" s="71"/>
      <c r="I154" s="73"/>
      <c r="K154" s="48"/>
      <c r="L154" s="47"/>
      <c r="M154" s="47"/>
      <c r="N154" s="47"/>
      <c r="O154" s="47">
        <v>61.316047668457003</v>
      </c>
      <c r="P154" s="47"/>
      <c r="Q154" s="49"/>
      <c r="S154" s="48"/>
      <c r="T154" s="47"/>
      <c r="U154" s="47"/>
      <c r="V154" s="47"/>
      <c r="W154" s="47">
        <v>3.8924424648284899</v>
      </c>
      <c r="X154" s="47"/>
      <c r="Y154" s="49"/>
      <c r="AA154" s="48"/>
      <c r="AB154" s="47"/>
      <c r="AC154" s="47"/>
      <c r="AD154" s="47"/>
      <c r="AE154" s="47">
        <v>60.996021270751903</v>
      </c>
      <c r="AF154" s="47"/>
      <c r="AG154" s="49"/>
      <c r="AI154" s="48"/>
      <c r="AJ154" s="47"/>
      <c r="AK154" s="47"/>
      <c r="AL154" s="47"/>
      <c r="AM154" s="47">
        <v>3.5724184513092001</v>
      </c>
      <c r="AN154" s="47"/>
      <c r="AO154" s="49"/>
      <c r="AQ154" s="48"/>
      <c r="AR154" s="47"/>
      <c r="AS154" s="47"/>
      <c r="AT154" s="47"/>
      <c r="AU154" s="47">
        <v>57.831813812255803</v>
      </c>
      <c r="AV154" s="47"/>
      <c r="AW154" s="49"/>
    </row>
    <row r="155" spans="3:49" x14ac:dyDescent="0.3">
      <c r="C155" s="72"/>
      <c r="D155" s="71"/>
      <c r="E155" s="71"/>
      <c r="F155" s="71"/>
      <c r="G155" s="71">
        <v>72.975624084472599</v>
      </c>
      <c r="H155" s="71"/>
      <c r="I155" s="73"/>
      <c r="K155" s="48"/>
      <c r="L155" s="47"/>
      <c r="M155" s="47"/>
      <c r="N155" s="47"/>
      <c r="O155" s="47">
        <v>61.316047668457003</v>
      </c>
      <c r="P155" s="47"/>
      <c r="Q155" s="49"/>
      <c r="S155" s="48"/>
      <c r="T155" s="47"/>
      <c r="U155" s="47"/>
      <c r="V155" s="47"/>
      <c r="W155" s="47">
        <v>3.8924424648284899</v>
      </c>
      <c r="X155" s="47"/>
      <c r="Y155" s="49"/>
      <c r="AA155" s="48"/>
      <c r="AB155" s="47"/>
      <c r="AC155" s="47"/>
      <c r="AD155" s="47"/>
      <c r="AE155" s="47">
        <v>60.996021270751903</v>
      </c>
      <c r="AF155" s="47"/>
      <c r="AG155" s="49"/>
      <c r="AI155" s="48"/>
      <c r="AJ155" s="47"/>
      <c r="AK155" s="47"/>
      <c r="AL155" s="47"/>
      <c r="AM155" s="47">
        <v>3.5724184513092001</v>
      </c>
      <c r="AN155" s="47"/>
      <c r="AO155" s="49"/>
      <c r="AQ155" s="48"/>
      <c r="AR155" s="47"/>
      <c r="AS155" s="47"/>
      <c r="AT155" s="47"/>
      <c r="AU155" s="47">
        <v>57.831813812255803</v>
      </c>
      <c r="AV155" s="47"/>
      <c r="AW155" s="49"/>
    </row>
    <row r="156" spans="3:49" x14ac:dyDescent="0.3">
      <c r="C156" s="72"/>
      <c r="D156" s="71"/>
      <c r="E156" s="71"/>
      <c r="F156" s="71"/>
      <c r="G156" s="71">
        <v>72.975624084472599</v>
      </c>
      <c r="H156" s="71"/>
      <c r="I156" s="73"/>
      <c r="K156" s="48"/>
      <c r="L156" s="47"/>
      <c r="M156" s="47"/>
      <c r="N156" s="47"/>
      <c r="O156" s="47">
        <v>61.316047668457003</v>
      </c>
      <c r="P156" s="47"/>
      <c r="Q156" s="49"/>
      <c r="S156" s="48"/>
      <c r="T156" s="47"/>
      <c r="U156" s="47"/>
      <c r="V156" s="47"/>
      <c r="W156" s="47">
        <v>3.8924424648284899</v>
      </c>
      <c r="X156" s="47"/>
      <c r="Y156" s="49"/>
      <c r="AA156" s="48"/>
      <c r="AB156" s="47"/>
      <c r="AC156" s="47"/>
      <c r="AD156" s="47"/>
      <c r="AE156" s="47">
        <v>60.996021270751903</v>
      </c>
      <c r="AF156" s="47"/>
      <c r="AG156" s="49"/>
      <c r="AI156" s="48"/>
      <c r="AJ156" s="47"/>
      <c r="AK156" s="47"/>
      <c r="AL156" s="47"/>
      <c r="AM156" s="47">
        <v>3.5724184513092001</v>
      </c>
      <c r="AN156" s="47"/>
      <c r="AO156" s="49"/>
      <c r="AQ156" s="48"/>
      <c r="AR156" s="47"/>
      <c r="AS156" s="47"/>
      <c r="AT156" s="47"/>
      <c r="AU156" s="47">
        <v>57.831813812255803</v>
      </c>
      <c r="AV156" s="47"/>
      <c r="AW156" s="49"/>
    </row>
    <row r="157" spans="3:49" x14ac:dyDescent="0.3">
      <c r="C157" s="72"/>
      <c r="D157" s="71"/>
      <c r="E157" s="71"/>
      <c r="F157" s="71"/>
      <c r="G157" s="71">
        <v>72.975624084472599</v>
      </c>
      <c r="H157" s="71"/>
      <c r="I157" s="73"/>
      <c r="K157" s="48"/>
      <c r="L157" s="47"/>
      <c r="M157" s="47"/>
      <c r="N157" s="47"/>
      <c r="O157" s="47">
        <v>61.316047668457003</v>
      </c>
      <c r="P157" s="47"/>
      <c r="Q157" s="49"/>
      <c r="S157" s="48"/>
      <c r="T157" s="47"/>
      <c r="U157" s="47"/>
      <c r="V157" s="47"/>
      <c r="W157" s="47">
        <v>3.8924424648284899</v>
      </c>
      <c r="X157" s="47"/>
      <c r="Y157" s="49"/>
      <c r="AA157" s="48"/>
      <c r="AB157" s="47"/>
      <c r="AC157" s="47"/>
      <c r="AD157" s="47"/>
      <c r="AE157" s="47">
        <v>60.996021270751903</v>
      </c>
      <c r="AF157" s="47"/>
      <c r="AG157" s="49"/>
      <c r="AI157" s="48"/>
      <c r="AJ157" s="47"/>
      <c r="AK157" s="47"/>
      <c r="AL157" s="47"/>
      <c r="AM157" s="47">
        <v>3.5724184513092001</v>
      </c>
      <c r="AN157" s="47"/>
      <c r="AO157" s="49"/>
      <c r="AQ157" s="48"/>
      <c r="AR157" s="47"/>
      <c r="AS157" s="47"/>
      <c r="AT157" s="47"/>
      <c r="AU157" s="47">
        <v>57.831813812255803</v>
      </c>
      <c r="AV157" s="47"/>
      <c r="AW157" s="49"/>
    </row>
    <row r="158" spans="3:49" x14ac:dyDescent="0.3">
      <c r="C158" s="72"/>
      <c r="D158" s="71"/>
      <c r="E158" s="71"/>
      <c r="F158" s="71"/>
      <c r="G158" s="71">
        <v>72.975624084472599</v>
      </c>
      <c r="H158" s="71"/>
      <c r="I158" s="73"/>
      <c r="K158" s="48"/>
      <c r="L158" s="47"/>
      <c r="M158" s="47"/>
      <c r="N158" s="47"/>
      <c r="O158" s="47">
        <v>58.798896789550703</v>
      </c>
      <c r="P158" s="47"/>
      <c r="Q158" s="49"/>
      <c r="S158" s="48"/>
      <c r="T158" s="47"/>
      <c r="U158" s="47"/>
      <c r="V158" s="47"/>
      <c r="W158" s="47">
        <v>3.0036289691925</v>
      </c>
      <c r="X158" s="47"/>
      <c r="Y158" s="49"/>
      <c r="AA158" s="48"/>
      <c r="AB158" s="47"/>
      <c r="AC158" s="47"/>
      <c r="AD158" s="47"/>
      <c r="AE158" s="47">
        <v>58.7218208312988</v>
      </c>
      <c r="AF158" s="47"/>
      <c r="AG158" s="49"/>
      <c r="AI158" s="48"/>
      <c r="AJ158" s="47"/>
      <c r="AK158" s="47"/>
      <c r="AL158" s="47"/>
      <c r="AM158" s="47">
        <v>2.9265542030334402</v>
      </c>
      <c r="AN158" s="47"/>
      <c r="AO158" s="49"/>
      <c r="AQ158" s="48"/>
      <c r="AR158" s="47"/>
      <c r="AS158" s="47"/>
      <c r="AT158" s="47"/>
      <c r="AU158" s="47">
        <v>56.190586090087798</v>
      </c>
      <c r="AV158" s="47"/>
      <c r="AW158" s="49"/>
    </row>
    <row r="159" spans="3:49" x14ac:dyDescent="0.3">
      <c r="C159" s="72"/>
      <c r="D159" s="71"/>
      <c r="E159" s="71"/>
      <c r="F159" s="71"/>
      <c r="G159" s="71">
        <v>71.060523986816406</v>
      </c>
      <c r="H159" s="71"/>
      <c r="I159" s="73"/>
      <c r="K159" s="48"/>
      <c r="L159" s="47"/>
      <c r="M159" s="47"/>
      <c r="N159" s="47"/>
      <c r="O159" s="47">
        <v>68.753059387207003</v>
      </c>
      <c r="P159" s="47"/>
      <c r="Q159" s="49"/>
      <c r="S159" s="48"/>
      <c r="T159" s="47"/>
      <c r="U159" s="47"/>
      <c r="V159" s="47"/>
      <c r="W159" s="47">
        <v>1.4592467546462999</v>
      </c>
      <c r="X159" s="47"/>
      <c r="Y159" s="49"/>
      <c r="AA159" s="48"/>
      <c r="AB159" s="47"/>
      <c r="AC159" s="47"/>
      <c r="AD159" s="47"/>
      <c r="AE159" s="47">
        <v>70.899505615234304</v>
      </c>
      <c r="AF159" s="47"/>
      <c r="AG159" s="49"/>
      <c r="AI159" s="48"/>
      <c r="AJ159" s="47"/>
      <c r="AK159" s="47"/>
      <c r="AL159" s="47"/>
      <c r="AM159" s="47">
        <v>3.6056957244872998</v>
      </c>
      <c r="AN159" s="47"/>
      <c r="AO159" s="49"/>
      <c r="AQ159" s="48"/>
      <c r="AR159" s="47"/>
      <c r="AS159" s="47"/>
      <c r="AT159" s="47"/>
      <c r="AU159" s="47">
        <v>68.022590637207003</v>
      </c>
      <c r="AV159" s="47"/>
      <c r="AW159" s="49"/>
    </row>
    <row r="160" spans="3:49" x14ac:dyDescent="0.3">
      <c r="C160" s="72"/>
      <c r="D160" s="71"/>
      <c r="E160" s="71"/>
      <c r="F160" s="71"/>
      <c r="G160" s="71">
        <v>59.6990356445312</v>
      </c>
      <c r="H160" s="71"/>
      <c r="I160" s="73"/>
      <c r="K160" s="48"/>
      <c r="L160" s="47"/>
      <c r="M160" s="47"/>
      <c r="N160" s="47"/>
      <c r="O160" s="47">
        <v>47.1779174804687</v>
      </c>
      <c r="P160" s="47"/>
      <c r="Q160" s="49"/>
      <c r="S160" s="48"/>
      <c r="T160" s="47"/>
      <c r="U160" s="47"/>
      <c r="V160" s="47"/>
      <c r="W160" s="47">
        <v>3.2544980049133301</v>
      </c>
      <c r="X160" s="47"/>
      <c r="Y160" s="49"/>
      <c r="AA160" s="48"/>
      <c r="AB160" s="47"/>
      <c r="AC160" s="47"/>
      <c r="AD160" s="47"/>
      <c r="AE160" s="47">
        <v>48.706871032714801</v>
      </c>
      <c r="AF160" s="47"/>
      <c r="AG160" s="49"/>
      <c r="AI160" s="48"/>
      <c r="AJ160" s="47"/>
      <c r="AK160" s="47"/>
      <c r="AL160" s="47"/>
      <c r="AM160" s="47">
        <v>4.7834491729736301</v>
      </c>
      <c r="AN160" s="47"/>
      <c r="AO160" s="49"/>
      <c r="AQ160" s="48"/>
      <c r="AR160" s="47"/>
      <c r="AS160" s="47"/>
      <c r="AT160" s="47"/>
      <c r="AU160" s="47">
        <v>44.256576538085902</v>
      </c>
      <c r="AV160" s="47"/>
      <c r="AW160" s="49"/>
    </row>
    <row r="161" spans="3:49" x14ac:dyDescent="0.3">
      <c r="C161" s="72"/>
      <c r="D161" s="71"/>
      <c r="E161" s="71"/>
      <c r="F161" s="71"/>
      <c r="G161" s="71">
        <v>59.6990356445312</v>
      </c>
      <c r="H161" s="71"/>
      <c r="I161" s="73"/>
      <c r="K161" s="48"/>
      <c r="L161" s="47"/>
      <c r="M161" s="47"/>
      <c r="N161" s="47"/>
      <c r="O161" s="47">
        <v>47.1779174804687</v>
      </c>
      <c r="P161" s="47"/>
      <c r="Q161" s="49"/>
      <c r="S161" s="48"/>
      <c r="T161" s="47"/>
      <c r="U161" s="47"/>
      <c r="V161" s="47"/>
      <c r="W161" s="47">
        <v>3.2544980049133301</v>
      </c>
      <c r="X161" s="47"/>
      <c r="Y161" s="49"/>
      <c r="AA161" s="48"/>
      <c r="AB161" s="47"/>
      <c r="AC161" s="47"/>
      <c r="AD161" s="47"/>
      <c r="AE161" s="47">
        <v>48.706871032714801</v>
      </c>
      <c r="AF161" s="47"/>
      <c r="AG161" s="49"/>
      <c r="AI161" s="48"/>
      <c r="AJ161" s="47"/>
      <c r="AK161" s="47"/>
      <c r="AL161" s="47"/>
      <c r="AM161" s="47">
        <v>4.7834491729736301</v>
      </c>
      <c r="AN161" s="47"/>
      <c r="AO161" s="49"/>
      <c r="AQ161" s="48"/>
      <c r="AR161" s="47"/>
      <c r="AS161" s="47"/>
      <c r="AT161" s="47"/>
      <c r="AU161" s="47">
        <v>44.256576538085902</v>
      </c>
      <c r="AV161" s="47"/>
      <c r="AW161" s="49"/>
    </row>
    <row r="162" spans="3:49" x14ac:dyDescent="0.3">
      <c r="C162" s="72"/>
      <c r="D162" s="71"/>
      <c r="E162" s="71"/>
      <c r="F162" s="71"/>
      <c r="G162" s="71">
        <v>50.8197212219238</v>
      </c>
      <c r="H162" s="71"/>
      <c r="I162" s="73"/>
      <c r="K162" s="48"/>
      <c r="L162" s="47"/>
      <c r="M162" s="47"/>
      <c r="N162" s="47"/>
      <c r="O162" s="47">
        <v>44.017375946044901</v>
      </c>
      <c r="P162" s="47"/>
      <c r="Q162" s="49"/>
      <c r="S162" s="48"/>
      <c r="T162" s="47"/>
      <c r="U162" s="47"/>
      <c r="V162" s="47"/>
      <c r="W162" s="47">
        <v>3.0220243930816602</v>
      </c>
      <c r="X162" s="47"/>
      <c r="Y162" s="49"/>
      <c r="AA162" s="48"/>
      <c r="AB162" s="47"/>
      <c r="AC162" s="47"/>
      <c r="AD162" s="47"/>
      <c r="AE162" s="47">
        <v>46.463211059570298</v>
      </c>
      <c r="AF162" s="47"/>
      <c r="AG162" s="49"/>
      <c r="AI162" s="48"/>
      <c r="AJ162" s="47"/>
      <c r="AK162" s="47"/>
      <c r="AL162" s="47"/>
      <c r="AM162" s="47">
        <v>5.4678616523742596</v>
      </c>
      <c r="AN162" s="47"/>
      <c r="AO162" s="49"/>
      <c r="AQ162" s="48"/>
      <c r="AR162" s="47"/>
      <c r="AS162" s="47"/>
      <c r="AT162" s="47"/>
      <c r="AU162" s="47">
        <v>41.220325469970703</v>
      </c>
      <c r="AV162" s="47"/>
      <c r="AW162" s="49"/>
    </row>
    <row r="163" spans="3:49" x14ac:dyDescent="0.3">
      <c r="C163" s="72"/>
      <c r="D163" s="71"/>
      <c r="E163" s="71"/>
      <c r="F163" s="71"/>
      <c r="G163" s="71">
        <v>49.406059265136697</v>
      </c>
      <c r="H163" s="71"/>
      <c r="I163" s="73"/>
      <c r="K163" s="48"/>
      <c r="L163" s="47"/>
      <c r="M163" s="47"/>
      <c r="N163" s="47"/>
      <c r="O163" s="47">
        <v>40.408416748046797</v>
      </c>
      <c r="P163" s="47"/>
      <c r="Q163" s="49"/>
      <c r="S163" s="48"/>
      <c r="T163" s="47"/>
      <c r="U163" s="47"/>
      <c r="V163" s="47"/>
      <c r="W163" s="47">
        <v>2.50492262840271</v>
      </c>
      <c r="X163" s="47"/>
      <c r="Y163" s="49"/>
      <c r="AA163" s="48"/>
      <c r="AB163" s="47"/>
      <c r="AC163" s="47"/>
      <c r="AD163" s="47"/>
      <c r="AE163" s="47">
        <v>43.801361083984297</v>
      </c>
      <c r="AF163" s="47"/>
      <c r="AG163" s="49"/>
      <c r="AI163" s="48"/>
      <c r="AJ163" s="47"/>
      <c r="AK163" s="47"/>
      <c r="AL163" s="47"/>
      <c r="AM163" s="47">
        <v>5.8978643417358398</v>
      </c>
      <c r="AN163" s="47"/>
      <c r="AO163" s="49"/>
      <c r="AQ163" s="48"/>
      <c r="AR163" s="47"/>
      <c r="AS163" s="47"/>
      <c r="AT163" s="47"/>
      <c r="AU163" s="47">
        <v>38.047130584716797</v>
      </c>
      <c r="AV163" s="47"/>
      <c r="AW163" s="49"/>
    </row>
    <row r="164" spans="3:49" x14ac:dyDescent="0.3">
      <c r="C164" s="72"/>
      <c r="D164" s="71"/>
      <c r="E164" s="71"/>
      <c r="F164" s="71"/>
      <c r="G164" s="71">
        <v>49.406059265136697</v>
      </c>
      <c r="H164" s="71"/>
      <c r="I164" s="73"/>
      <c r="K164" s="48"/>
      <c r="L164" s="47"/>
      <c r="M164" s="47"/>
      <c r="N164" s="47"/>
      <c r="O164" s="47">
        <v>40.408416748046797</v>
      </c>
      <c r="P164" s="47"/>
      <c r="Q164" s="49"/>
      <c r="S164" s="48"/>
      <c r="T164" s="47"/>
      <c r="U164" s="47"/>
      <c r="V164" s="47"/>
      <c r="W164" s="47">
        <v>2.50492262840271</v>
      </c>
      <c r="X164" s="47"/>
      <c r="Y164" s="49"/>
      <c r="AA164" s="48"/>
      <c r="AB164" s="47"/>
      <c r="AC164" s="47"/>
      <c r="AD164" s="47"/>
      <c r="AE164" s="47">
        <v>43.801361083984297</v>
      </c>
      <c r="AF164" s="47"/>
      <c r="AG164" s="49"/>
      <c r="AI164" s="48"/>
      <c r="AJ164" s="47"/>
      <c r="AK164" s="47"/>
      <c r="AL164" s="47"/>
      <c r="AM164" s="47">
        <v>5.8978643417358398</v>
      </c>
      <c r="AN164" s="47"/>
      <c r="AO164" s="49"/>
      <c r="AQ164" s="48"/>
      <c r="AR164" s="47"/>
      <c r="AS164" s="47"/>
      <c r="AT164" s="47"/>
      <c r="AU164" s="47">
        <v>38.047130584716797</v>
      </c>
      <c r="AV164" s="47"/>
      <c r="AW164" s="49"/>
    </row>
    <row r="165" spans="3:49" x14ac:dyDescent="0.3">
      <c r="C165" s="72"/>
      <c r="D165" s="71"/>
      <c r="E165" s="71"/>
      <c r="F165" s="71"/>
      <c r="G165" s="71">
        <v>49.406059265136697</v>
      </c>
      <c r="H165" s="71"/>
      <c r="I165" s="73"/>
      <c r="K165" s="48"/>
      <c r="L165" s="47"/>
      <c r="M165" s="47"/>
      <c r="N165" s="47"/>
      <c r="O165" s="47">
        <v>40.408416748046797</v>
      </c>
      <c r="P165" s="47"/>
      <c r="Q165" s="49"/>
      <c r="S165" s="48"/>
      <c r="T165" s="47"/>
      <c r="U165" s="47"/>
      <c r="V165" s="47"/>
      <c r="W165" s="47">
        <v>2.50492262840271</v>
      </c>
      <c r="X165" s="47"/>
      <c r="Y165" s="49"/>
      <c r="AA165" s="48"/>
      <c r="AB165" s="47"/>
      <c r="AC165" s="47"/>
      <c r="AD165" s="47"/>
      <c r="AE165" s="47">
        <v>43.801361083984297</v>
      </c>
      <c r="AF165" s="47"/>
      <c r="AG165" s="49"/>
      <c r="AI165" s="48"/>
      <c r="AJ165" s="47"/>
      <c r="AK165" s="47"/>
      <c r="AL165" s="47"/>
      <c r="AM165" s="47">
        <v>5.8978643417358398</v>
      </c>
      <c r="AN165" s="47"/>
      <c r="AO165" s="49"/>
      <c r="AQ165" s="48"/>
      <c r="AR165" s="47"/>
      <c r="AS165" s="47"/>
      <c r="AT165" s="47"/>
      <c r="AU165" s="47">
        <v>38.047130584716797</v>
      </c>
      <c r="AV165" s="47"/>
      <c r="AW165" s="49"/>
    </row>
    <row r="166" spans="3:49" x14ac:dyDescent="0.3">
      <c r="C166" s="72"/>
      <c r="D166" s="71"/>
      <c r="E166" s="71"/>
      <c r="F166" s="71"/>
      <c r="G166" s="71">
        <v>49.406059265136697</v>
      </c>
      <c r="H166" s="71"/>
      <c r="I166" s="73"/>
      <c r="K166" s="48"/>
      <c r="L166" s="47"/>
      <c r="M166" s="47"/>
      <c r="N166" s="47"/>
      <c r="O166" s="47">
        <v>38.512447357177699</v>
      </c>
      <c r="P166" s="47"/>
      <c r="Q166" s="49"/>
      <c r="S166" s="48"/>
      <c r="T166" s="47"/>
      <c r="U166" s="47"/>
      <c r="V166" s="47"/>
      <c r="W166" s="47">
        <v>4.3944826126098597</v>
      </c>
      <c r="X166" s="47"/>
      <c r="Y166" s="49"/>
      <c r="AA166" s="48"/>
      <c r="AB166" s="47"/>
      <c r="AC166" s="47"/>
      <c r="AD166" s="47"/>
      <c r="AE166" s="47">
        <v>41.092456817626903</v>
      </c>
      <c r="AF166" s="47"/>
      <c r="AG166" s="49"/>
      <c r="AI166" s="48"/>
      <c r="AJ166" s="47"/>
      <c r="AK166" s="47"/>
      <c r="AL166" s="47"/>
      <c r="AM166" s="47">
        <v>6.9744915962219203</v>
      </c>
      <c r="AN166" s="47"/>
      <c r="AO166" s="49"/>
      <c r="AQ166" s="48"/>
      <c r="AR166" s="47"/>
      <c r="AS166" s="47"/>
      <c r="AT166" s="47"/>
      <c r="AU166" s="47">
        <v>34.182601928710902</v>
      </c>
      <c r="AV166" s="47"/>
      <c r="AW166" s="49"/>
    </row>
    <row r="167" spans="3:49" x14ac:dyDescent="0.3">
      <c r="C167" s="72"/>
      <c r="D167" s="71"/>
      <c r="E167" s="71"/>
      <c r="F167" s="71"/>
      <c r="G167" s="71">
        <v>80.095870971679602</v>
      </c>
      <c r="H167" s="71"/>
      <c r="I167" s="73"/>
      <c r="K167" s="48"/>
      <c r="L167" s="47"/>
      <c r="M167" s="47"/>
      <c r="N167" s="47"/>
      <c r="O167" s="47">
        <v>91.786216735839801</v>
      </c>
      <c r="P167" s="47"/>
      <c r="Q167" s="49"/>
      <c r="S167" s="48"/>
      <c r="T167" s="47"/>
      <c r="U167" s="47"/>
      <c r="V167" s="47"/>
      <c r="W167" s="47">
        <v>1.27295386791229</v>
      </c>
      <c r="X167" s="47"/>
      <c r="Y167" s="49"/>
      <c r="AA167" s="48"/>
      <c r="AB167" s="47"/>
      <c r="AC167" s="47"/>
      <c r="AD167" s="47"/>
      <c r="AE167" s="47">
        <v>96.8594970703125</v>
      </c>
      <c r="AF167" s="47"/>
      <c r="AG167" s="49"/>
      <c r="AI167" s="48"/>
      <c r="AJ167" s="47"/>
      <c r="AK167" s="47"/>
      <c r="AL167" s="47"/>
      <c r="AM167" s="47">
        <v>6.3462281227111799</v>
      </c>
      <c r="AN167" s="47"/>
      <c r="AO167" s="49"/>
      <c r="AQ167" s="48"/>
      <c r="AR167" s="47"/>
      <c r="AS167" s="47"/>
      <c r="AT167" s="47"/>
      <c r="AU167" s="47">
        <v>91.456306457519503</v>
      </c>
      <c r="AV167" s="47"/>
      <c r="AW167" s="49"/>
    </row>
    <row r="168" spans="3:49" x14ac:dyDescent="0.3">
      <c r="C168" s="72"/>
      <c r="D168" s="71"/>
      <c r="E168" s="71"/>
      <c r="F168" s="71"/>
      <c r="G168" s="71">
        <v>68.531494140625</v>
      </c>
      <c r="H168" s="71"/>
      <c r="I168" s="73"/>
      <c r="K168" s="48"/>
      <c r="L168" s="47"/>
      <c r="M168" s="47"/>
      <c r="N168" s="47"/>
      <c r="O168" s="47">
        <v>73.784690856933594</v>
      </c>
      <c r="P168" s="47"/>
      <c r="Q168" s="49"/>
      <c r="S168" s="48"/>
      <c r="T168" s="47"/>
      <c r="U168" s="47"/>
      <c r="V168" s="47"/>
      <c r="W168" s="47">
        <v>1.2668859958648599</v>
      </c>
      <c r="X168" s="47"/>
      <c r="Y168" s="49"/>
      <c r="AA168" s="48"/>
      <c r="AB168" s="47"/>
      <c r="AC168" s="47"/>
      <c r="AD168" s="47"/>
      <c r="AE168" s="47">
        <v>77.165283203125</v>
      </c>
      <c r="AF168" s="47"/>
      <c r="AG168" s="49"/>
      <c r="AI168" s="48"/>
      <c r="AJ168" s="47"/>
      <c r="AK168" s="47"/>
      <c r="AL168" s="47"/>
      <c r="AM168" s="47">
        <v>4.64747714996337</v>
      </c>
      <c r="AN168" s="47"/>
      <c r="AO168" s="49"/>
      <c r="AQ168" s="48"/>
      <c r="AR168" s="47"/>
      <c r="AS168" s="47"/>
      <c r="AT168" s="47"/>
      <c r="AU168" s="47">
        <v>73.443580627441406</v>
      </c>
      <c r="AV168" s="47"/>
      <c r="AW168" s="49"/>
    </row>
    <row r="169" spans="3:49" x14ac:dyDescent="0.3">
      <c r="C169" s="72"/>
      <c r="D169" s="71"/>
      <c r="E169" s="71"/>
      <c r="F169" s="71"/>
      <c r="G169" s="71">
        <v>68.531494140625</v>
      </c>
      <c r="H169" s="71"/>
      <c r="I169" s="73"/>
      <c r="K169" s="48"/>
      <c r="L169" s="47"/>
      <c r="M169" s="47"/>
      <c r="N169" s="47"/>
      <c r="O169" s="47">
        <v>64.561203002929602</v>
      </c>
      <c r="P169" s="47"/>
      <c r="Q169" s="49"/>
      <c r="S169" s="48"/>
      <c r="T169" s="47"/>
      <c r="U169" s="47"/>
      <c r="V169" s="47"/>
      <c r="W169" s="47">
        <v>1.4060535430908201</v>
      </c>
      <c r="X169" s="47"/>
      <c r="Y169" s="49"/>
      <c r="AA169" s="48"/>
      <c r="AB169" s="47"/>
      <c r="AC169" s="47"/>
      <c r="AD169" s="47"/>
      <c r="AE169" s="47">
        <v>67.555458068847599</v>
      </c>
      <c r="AF169" s="47"/>
      <c r="AG169" s="49"/>
      <c r="AI169" s="48"/>
      <c r="AJ169" s="47"/>
      <c r="AK169" s="47"/>
      <c r="AL169" s="47"/>
      <c r="AM169" s="47">
        <v>4.4003043174743599</v>
      </c>
      <c r="AN169" s="47"/>
      <c r="AO169" s="49"/>
      <c r="AQ169" s="48"/>
      <c r="AR169" s="47"/>
      <c r="AS169" s="47"/>
      <c r="AT169" s="47"/>
      <c r="AU169" s="47">
        <v>63.9369087219238</v>
      </c>
      <c r="AV169" s="47"/>
      <c r="AW169" s="49"/>
    </row>
    <row r="170" spans="3:49" x14ac:dyDescent="0.3">
      <c r="C170" s="72"/>
      <c r="D170" s="71"/>
      <c r="E170" s="71"/>
      <c r="F170" s="71"/>
      <c r="G170" s="71">
        <v>68.531494140625</v>
      </c>
      <c r="H170" s="71"/>
      <c r="I170" s="73"/>
      <c r="K170" s="48"/>
      <c r="L170" s="47"/>
      <c r="M170" s="47"/>
      <c r="N170" s="47"/>
      <c r="O170" s="47">
        <v>64.561203002929602</v>
      </c>
      <c r="P170" s="47"/>
      <c r="Q170" s="49"/>
      <c r="S170" s="48"/>
      <c r="T170" s="47"/>
      <c r="U170" s="47"/>
      <c r="V170" s="47"/>
      <c r="W170" s="47">
        <v>1.4060535430908201</v>
      </c>
      <c r="X170" s="47"/>
      <c r="Y170" s="49"/>
      <c r="AA170" s="48"/>
      <c r="AB170" s="47"/>
      <c r="AC170" s="47"/>
      <c r="AD170" s="47"/>
      <c r="AE170" s="47">
        <v>67.555458068847599</v>
      </c>
      <c r="AF170" s="47"/>
      <c r="AG170" s="49"/>
      <c r="AI170" s="48"/>
      <c r="AJ170" s="47"/>
      <c r="AK170" s="47"/>
      <c r="AL170" s="47"/>
      <c r="AM170" s="47">
        <v>4.4003043174743599</v>
      </c>
      <c r="AN170" s="47"/>
      <c r="AO170" s="49"/>
      <c r="AQ170" s="48"/>
      <c r="AR170" s="47"/>
      <c r="AS170" s="47"/>
      <c r="AT170" s="47"/>
      <c r="AU170" s="47">
        <v>63.9369087219238</v>
      </c>
      <c r="AV170" s="47"/>
      <c r="AW170" s="49"/>
    </row>
    <row r="171" spans="3:49" x14ac:dyDescent="0.3">
      <c r="C171" s="72"/>
      <c r="D171" s="71"/>
      <c r="E171" s="71"/>
      <c r="F171" s="71"/>
      <c r="G171" s="71">
        <v>59.6990356445312</v>
      </c>
      <c r="H171" s="71"/>
      <c r="I171" s="73"/>
      <c r="K171" s="48"/>
      <c r="L171" s="47"/>
      <c r="M171" s="47"/>
      <c r="N171" s="47"/>
      <c r="O171" s="47">
        <v>49.073177337646399</v>
      </c>
      <c r="P171" s="47"/>
      <c r="Q171" s="49"/>
      <c r="S171" s="48"/>
      <c r="T171" s="47"/>
      <c r="U171" s="47"/>
      <c r="V171" s="47"/>
      <c r="W171" s="47">
        <v>9.4370841979980398</v>
      </c>
      <c r="X171" s="47"/>
      <c r="Y171" s="49"/>
      <c r="AA171" s="48"/>
      <c r="AB171" s="47"/>
      <c r="AC171" s="47"/>
      <c r="AD171" s="47"/>
      <c r="AE171" s="47">
        <v>45.205249786376903</v>
      </c>
      <c r="AF171" s="47"/>
      <c r="AG171" s="49"/>
      <c r="AI171" s="48"/>
      <c r="AJ171" s="47"/>
      <c r="AK171" s="47"/>
      <c r="AL171" s="47"/>
      <c r="AM171" s="47">
        <v>5.5691566467285103</v>
      </c>
      <c r="AN171" s="47"/>
      <c r="AO171" s="49"/>
      <c r="AQ171" s="48"/>
      <c r="AR171" s="47"/>
      <c r="AS171" s="47"/>
      <c r="AT171" s="47"/>
      <c r="AU171" s="47">
        <v>39.826396942138601</v>
      </c>
      <c r="AV171" s="47"/>
      <c r="AW171" s="49"/>
    </row>
    <row r="172" spans="3:49" x14ac:dyDescent="0.3">
      <c r="C172" s="72"/>
      <c r="D172" s="71"/>
      <c r="E172" s="71"/>
      <c r="F172" s="71"/>
      <c r="G172" s="71">
        <v>50.8197212219238</v>
      </c>
      <c r="H172" s="71"/>
      <c r="I172" s="73"/>
      <c r="K172" s="48"/>
      <c r="L172" s="47"/>
      <c r="M172" s="47"/>
      <c r="N172" s="47"/>
      <c r="O172" s="47">
        <v>44.017375946044901</v>
      </c>
      <c r="P172" s="47"/>
      <c r="Q172" s="49"/>
      <c r="S172" s="48"/>
      <c r="T172" s="47"/>
      <c r="U172" s="47"/>
      <c r="V172" s="47"/>
      <c r="W172" s="47">
        <v>3.0220243930816602</v>
      </c>
      <c r="X172" s="47"/>
      <c r="Y172" s="49"/>
      <c r="AA172" s="48"/>
      <c r="AB172" s="47"/>
      <c r="AC172" s="47"/>
      <c r="AD172" s="47"/>
      <c r="AE172" s="47">
        <v>46.463211059570298</v>
      </c>
      <c r="AF172" s="47"/>
      <c r="AG172" s="49"/>
      <c r="AI172" s="48"/>
      <c r="AJ172" s="47"/>
      <c r="AK172" s="47"/>
      <c r="AL172" s="47"/>
      <c r="AM172" s="47">
        <v>5.4678616523742596</v>
      </c>
      <c r="AN172" s="47"/>
      <c r="AO172" s="49"/>
      <c r="AQ172" s="48"/>
      <c r="AR172" s="47"/>
      <c r="AS172" s="47"/>
      <c r="AT172" s="47"/>
      <c r="AU172" s="47">
        <v>41.220325469970703</v>
      </c>
      <c r="AV172" s="47"/>
      <c r="AW172" s="49"/>
    </row>
    <row r="173" spans="3:49" x14ac:dyDescent="0.3">
      <c r="C173" s="72"/>
      <c r="D173" s="71"/>
      <c r="E173" s="71"/>
      <c r="F173" s="71"/>
      <c r="G173" s="71">
        <v>59.6990356445312</v>
      </c>
      <c r="H173" s="71"/>
      <c r="I173" s="73"/>
      <c r="K173" s="48"/>
      <c r="L173" s="47"/>
      <c r="M173" s="47"/>
      <c r="N173" s="47"/>
      <c r="O173" s="47">
        <v>48.053215026855398</v>
      </c>
      <c r="P173" s="47"/>
      <c r="Q173" s="49"/>
      <c r="S173" s="48"/>
      <c r="T173" s="47"/>
      <c r="U173" s="47"/>
      <c r="V173" s="47"/>
      <c r="W173" s="47">
        <v>5.4741697311401296</v>
      </c>
      <c r="X173" s="47"/>
      <c r="Y173" s="49"/>
      <c r="AA173" s="48"/>
      <c r="AB173" s="47"/>
      <c r="AC173" s="47"/>
      <c r="AD173" s="47"/>
      <c r="AE173" s="47">
        <v>47.102085113525298</v>
      </c>
      <c r="AF173" s="47"/>
      <c r="AG173" s="49"/>
      <c r="AI173" s="48"/>
      <c r="AJ173" s="47"/>
      <c r="AK173" s="47"/>
      <c r="AL173" s="47"/>
      <c r="AM173" s="47">
        <v>4.5230388641357404</v>
      </c>
      <c r="AN173" s="47"/>
      <c r="AO173" s="49"/>
      <c r="AQ173" s="48"/>
      <c r="AR173" s="47"/>
      <c r="AS173" s="47"/>
      <c r="AT173" s="47"/>
      <c r="AU173" s="47">
        <v>42.885997772216797</v>
      </c>
      <c r="AV173" s="47"/>
      <c r="AW173" s="49"/>
    </row>
    <row r="174" spans="3:49" x14ac:dyDescent="0.3">
      <c r="C174" s="72"/>
      <c r="D174" s="71"/>
      <c r="E174" s="71"/>
      <c r="F174" s="71"/>
      <c r="G174" s="71">
        <v>71.060523986816406</v>
      </c>
      <c r="H174" s="71"/>
      <c r="I174" s="73"/>
      <c r="K174" s="48"/>
      <c r="L174" s="47"/>
      <c r="M174" s="47"/>
      <c r="N174" s="47"/>
      <c r="O174" s="47">
        <v>68.753059387207003</v>
      </c>
      <c r="P174" s="47"/>
      <c r="Q174" s="49"/>
      <c r="S174" s="48"/>
      <c r="T174" s="47"/>
      <c r="U174" s="47"/>
      <c r="V174" s="47"/>
      <c r="W174" s="47">
        <v>1.4592467546462999</v>
      </c>
      <c r="X174" s="47"/>
      <c r="Y174" s="49"/>
      <c r="AA174" s="48"/>
      <c r="AB174" s="47"/>
      <c r="AC174" s="47"/>
      <c r="AD174" s="47"/>
      <c r="AE174" s="47">
        <v>70.899505615234304</v>
      </c>
      <c r="AF174" s="47"/>
      <c r="AG174" s="49"/>
      <c r="AI174" s="48"/>
      <c r="AJ174" s="47"/>
      <c r="AK174" s="47"/>
      <c r="AL174" s="47"/>
      <c r="AM174" s="47">
        <v>3.6056957244872998</v>
      </c>
      <c r="AN174" s="47"/>
      <c r="AO174" s="49"/>
      <c r="AQ174" s="48"/>
      <c r="AR174" s="47"/>
      <c r="AS174" s="47"/>
      <c r="AT174" s="47"/>
      <c r="AU174" s="47">
        <v>68.022590637207003</v>
      </c>
      <c r="AV174" s="47"/>
      <c r="AW174" s="49"/>
    </row>
    <row r="175" spans="3:49" x14ac:dyDescent="0.3">
      <c r="C175" s="72"/>
      <c r="D175" s="71"/>
      <c r="E175" s="71"/>
      <c r="F175" s="71"/>
      <c r="G175" s="71">
        <v>94.137664794921804</v>
      </c>
      <c r="H175" s="71"/>
      <c r="I175" s="73"/>
      <c r="K175" s="48"/>
      <c r="L175" s="47"/>
      <c r="M175" s="47"/>
      <c r="N175" s="47"/>
      <c r="O175" s="47">
        <v>97.541740417480398</v>
      </c>
      <c r="P175" s="47"/>
      <c r="Q175" s="49"/>
      <c r="S175" s="48"/>
      <c r="T175" s="47"/>
      <c r="U175" s="47"/>
      <c r="V175" s="47"/>
      <c r="W175" s="47">
        <v>1.3369768857955899</v>
      </c>
      <c r="X175" s="47"/>
      <c r="Y175" s="49"/>
      <c r="AA175" s="48"/>
      <c r="AB175" s="47"/>
      <c r="AC175" s="47"/>
      <c r="AD175" s="47"/>
      <c r="AE175" s="47">
        <v>103.39825439453099</v>
      </c>
      <c r="AF175" s="47"/>
      <c r="AG175" s="49"/>
      <c r="AI175" s="48"/>
      <c r="AJ175" s="47"/>
      <c r="AK175" s="47"/>
      <c r="AL175" s="47"/>
      <c r="AM175" s="47">
        <v>7.1934914588928196</v>
      </c>
      <c r="AN175" s="47"/>
      <c r="AO175" s="49"/>
      <c r="AQ175" s="48"/>
      <c r="AR175" s="47"/>
      <c r="AS175" s="47"/>
      <c r="AT175" s="47"/>
      <c r="AU175" s="47">
        <v>97.132614135742102</v>
      </c>
      <c r="AV175" s="47"/>
      <c r="AW175" s="49"/>
    </row>
    <row r="176" spans="3:49" x14ac:dyDescent="0.3">
      <c r="C176" s="72"/>
      <c r="D176" s="71"/>
      <c r="E176" s="71"/>
      <c r="F176" s="71"/>
      <c r="G176" s="71">
        <v>94.137664794921804</v>
      </c>
      <c r="H176" s="71"/>
      <c r="I176" s="73"/>
      <c r="K176" s="48"/>
      <c r="L176" s="47"/>
      <c r="M176" s="47"/>
      <c r="N176" s="47"/>
      <c r="O176" s="47">
        <v>97.541740417480398</v>
      </c>
      <c r="P176" s="47"/>
      <c r="Q176" s="49"/>
      <c r="S176" s="48"/>
      <c r="T176" s="47"/>
      <c r="U176" s="47"/>
      <c r="V176" s="47"/>
      <c r="W176" s="47">
        <v>1.3369768857955899</v>
      </c>
      <c r="X176" s="47"/>
      <c r="Y176" s="49"/>
      <c r="AA176" s="48"/>
      <c r="AB176" s="47"/>
      <c r="AC176" s="47"/>
      <c r="AD176" s="47"/>
      <c r="AE176" s="47">
        <v>103.39825439453099</v>
      </c>
      <c r="AF176" s="47"/>
      <c r="AG176" s="49"/>
      <c r="AI176" s="48"/>
      <c r="AJ176" s="47"/>
      <c r="AK176" s="47"/>
      <c r="AL176" s="47"/>
      <c r="AM176" s="47">
        <v>7.1934914588928196</v>
      </c>
      <c r="AN176" s="47"/>
      <c r="AO176" s="49"/>
      <c r="AQ176" s="48"/>
      <c r="AR176" s="47"/>
      <c r="AS176" s="47"/>
      <c r="AT176" s="47"/>
      <c r="AU176" s="47">
        <v>97.132614135742102</v>
      </c>
      <c r="AV176" s="47"/>
      <c r="AW176" s="49"/>
    </row>
    <row r="177" spans="3:49" x14ac:dyDescent="0.3">
      <c r="C177" s="72"/>
      <c r="D177" s="71"/>
      <c r="E177" s="71"/>
      <c r="F177" s="71"/>
      <c r="G177" s="71">
        <v>94.137664794921804</v>
      </c>
      <c r="H177" s="71"/>
      <c r="I177" s="73"/>
      <c r="K177" s="48"/>
      <c r="L177" s="47"/>
      <c r="M177" s="47"/>
      <c r="N177" s="47"/>
      <c r="O177" s="47">
        <v>97.541740417480398</v>
      </c>
      <c r="P177" s="47"/>
      <c r="Q177" s="49"/>
      <c r="S177" s="48"/>
      <c r="T177" s="47"/>
      <c r="U177" s="47"/>
      <c r="V177" s="47"/>
      <c r="W177" s="47">
        <v>1.3369768857955899</v>
      </c>
      <c r="X177" s="47"/>
      <c r="Y177" s="49"/>
      <c r="AA177" s="48"/>
      <c r="AB177" s="47"/>
      <c r="AC177" s="47"/>
      <c r="AD177" s="47"/>
      <c r="AE177" s="47">
        <v>103.39825439453099</v>
      </c>
      <c r="AF177" s="47"/>
      <c r="AG177" s="49"/>
      <c r="AI177" s="48"/>
      <c r="AJ177" s="47"/>
      <c r="AK177" s="47"/>
      <c r="AL177" s="47"/>
      <c r="AM177" s="47">
        <v>7.1934914588928196</v>
      </c>
      <c r="AN177" s="47"/>
      <c r="AO177" s="49"/>
      <c r="AQ177" s="48"/>
      <c r="AR177" s="47"/>
      <c r="AS177" s="47"/>
      <c r="AT177" s="47"/>
      <c r="AU177" s="47">
        <v>97.132614135742102</v>
      </c>
      <c r="AV177" s="47"/>
      <c r="AW177" s="49"/>
    </row>
    <row r="178" spans="3:49" x14ac:dyDescent="0.3">
      <c r="C178" s="72"/>
      <c r="D178" s="71"/>
      <c r="E178" s="71"/>
      <c r="F178" s="71"/>
      <c r="G178" s="71">
        <v>94.137664794921804</v>
      </c>
      <c r="H178" s="71"/>
      <c r="I178" s="73"/>
      <c r="K178" s="48"/>
      <c r="L178" s="47"/>
      <c r="M178" s="47"/>
      <c r="N178" s="47"/>
      <c r="O178" s="47">
        <v>101.48161315917901</v>
      </c>
      <c r="P178" s="47"/>
      <c r="Q178" s="49"/>
      <c r="S178" s="48"/>
      <c r="T178" s="47"/>
      <c r="U178" s="47"/>
      <c r="V178" s="47"/>
      <c r="W178" s="47">
        <v>1.4323530197143499</v>
      </c>
      <c r="X178" s="47"/>
      <c r="Y178" s="49"/>
      <c r="AA178" s="48"/>
      <c r="AB178" s="47"/>
      <c r="AC178" s="47"/>
      <c r="AD178" s="47"/>
      <c r="AE178" s="47">
        <v>107.82957458496</v>
      </c>
      <c r="AF178" s="47"/>
      <c r="AG178" s="49"/>
      <c r="AI178" s="48"/>
      <c r="AJ178" s="47"/>
      <c r="AK178" s="47"/>
      <c r="AL178" s="47"/>
      <c r="AM178" s="47">
        <v>7.78031253814697</v>
      </c>
      <c r="AN178" s="47"/>
      <c r="AO178" s="49"/>
      <c r="AQ178" s="48"/>
      <c r="AR178" s="47"/>
      <c r="AS178" s="47"/>
      <c r="AT178" s="47"/>
      <c r="AU178" s="47">
        <v>100.91803741455</v>
      </c>
      <c r="AV178" s="47"/>
      <c r="AW178" s="49"/>
    </row>
    <row r="179" spans="3:49" x14ac:dyDescent="0.3">
      <c r="C179" s="72"/>
      <c r="D179" s="71"/>
      <c r="E179" s="71"/>
      <c r="F179" s="71"/>
      <c r="G179" s="71">
        <v>94.137664794921804</v>
      </c>
      <c r="H179" s="71"/>
      <c r="I179" s="73"/>
      <c r="K179" s="48"/>
      <c r="L179" s="47"/>
      <c r="M179" s="47"/>
      <c r="N179" s="47"/>
      <c r="O179" s="47">
        <v>97.541740417480398</v>
      </c>
      <c r="P179" s="47"/>
      <c r="Q179" s="49"/>
      <c r="S179" s="48"/>
      <c r="T179" s="47"/>
      <c r="U179" s="47"/>
      <c r="V179" s="47"/>
      <c r="W179" s="47">
        <v>1.3369768857955899</v>
      </c>
      <c r="X179" s="47"/>
      <c r="Y179" s="49"/>
      <c r="AA179" s="48"/>
      <c r="AB179" s="47"/>
      <c r="AC179" s="47"/>
      <c r="AD179" s="47"/>
      <c r="AE179" s="47">
        <v>103.39825439453099</v>
      </c>
      <c r="AF179" s="47"/>
      <c r="AG179" s="49"/>
      <c r="AI179" s="48"/>
      <c r="AJ179" s="47"/>
      <c r="AK179" s="47"/>
      <c r="AL179" s="47"/>
      <c r="AM179" s="47">
        <v>7.1934914588928196</v>
      </c>
      <c r="AN179" s="47"/>
      <c r="AO179" s="49"/>
      <c r="AQ179" s="48"/>
      <c r="AR179" s="47"/>
      <c r="AS179" s="47"/>
      <c r="AT179" s="47"/>
      <c r="AU179" s="47">
        <v>97.132614135742102</v>
      </c>
      <c r="AV179" s="47"/>
      <c r="AW179" s="49"/>
    </row>
    <row r="180" spans="3:49" x14ac:dyDescent="0.3">
      <c r="C180" s="72"/>
      <c r="D180" s="71"/>
      <c r="E180" s="71"/>
      <c r="F180" s="71"/>
      <c r="G180" s="71">
        <v>78.381622314453097</v>
      </c>
      <c r="H180" s="71"/>
      <c r="I180" s="73"/>
      <c r="K180" s="48"/>
      <c r="L180" s="47"/>
      <c r="M180" s="47"/>
      <c r="N180" s="47"/>
      <c r="O180" s="47">
        <v>85.566986083984304</v>
      </c>
      <c r="P180" s="47"/>
      <c r="Q180" s="49"/>
      <c r="S180" s="48"/>
      <c r="T180" s="47"/>
      <c r="U180" s="47"/>
      <c r="V180" s="47"/>
      <c r="W180" s="47">
        <v>1.2185591459274201</v>
      </c>
      <c r="X180" s="47"/>
      <c r="Y180" s="49"/>
      <c r="AA180" s="48"/>
      <c r="AB180" s="47"/>
      <c r="AC180" s="47"/>
      <c r="AD180" s="47"/>
      <c r="AE180" s="47">
        <v>90.022781372070298</v>
      </c>
      <c r="AF180" s="47"/>
      <c r="AG180" s="49"/>
      <c r="AI180" s="48"/>
      <c r="AJ180" s="47"/>
      <c r="AK180" s="47"/>
      <c r="AL180" s="47"/>
      <c r="AM180" s="47">
        <v>5.6743488311767498</v>
      </c>
      <c r="AN180" s="47"/>
      <c r="AO180" s="49"/>
      <c r="AQ180" s="48"/>
      <c r="AR180" s="47"/>
      <c r="AS180" s="47"/>
      <c r="AT180" s="47"/>
      <c r="AU180" s="47">
        <v>85.123123168945298</v>
      </c>
      <c r="AV180" s="47"/>
      <c r="AW180" s="49"/>
    </row>
    <row r="181" spans="3:49" x14ac:dyDescent="0.3">
      <c r="C181" s="72"/>
      <c r="D181" s="71"/>
      <c r="E181" s="71"/>
      <c r="F181" s="71"/>
      <c r="G181" s="71">
        <v>94.137664794921804</v>
      </c>
      <c r="H181" s="71"/>
      <c r="I181" s="73"/>
      <c r="K181" s="48"/>
      <c r="L181" s="47"/>
      <c r="M181" s="47"/>
      <c r="N181" s="47"/>
      <c r="O181" s="47">
        <v>97.541740417480398</v>
      </c>
      <c r="P181" s="47"/>
      <c r="Q181" s="49"/>
      <c r="S181" s="48"/>
      <c r="T181" s="47"/>
      <c r="U181" s="47"/>
      <c r="V181" s="47"/>
      <c r="W181" s="47">
        <v>1.3369768857955899</v>
      </c>
      <c r="X181" s="47"/>
      <c r="Y181" s="49"/>
      <c r="AA181" s="48"/>
      <c r="AB181" s="47"/>
      <c r="AC181" s="47"/>
      <c r="AD181" s="47"/>
      <c r="AE181" s="47">
        <v>103.39825439453099</v>
      </c>
      <c r="AF181" s="47"/>
      <c r="AG181" s="49"/>
      <c r="AI181" s="48"/>
      <c r="AJ181" s="47"/>
      <c r="AK181" s="47"/>
      <c r="AL181" s="47"/>
      <c r="AM181" s="47">
        <v>7.1934914588928196</v>
      </c>
      <c r="AN181" s="47"/>
      <c r="AO181" s="49"/>
      <c r="AQ181" s="48"/>
      <c r="AR181" s="47"/>
      <c r="AS181" s="47"/>
      <c r="AT181" s="47"/>
      <c r="AU181" s="47">
        <v>97.132614135742102</v>
      </c>
      <c r="AV181" s="47"/>
      <c r="AW181" s="49"/>
    </row>
    <row r="182" spans="3:49" x14ac:dyDescent="0.3">
      <c r="C182" s="72"/>
      <c r="D182" s="71"/>
      <c r="E182" s="71"/>
      <c r="F182" s="71"/>
      <c r="G182" s="71">
        <v>94.137664794921804</v>
      </c>
      <c r="H182" s="71"/>
      <c r="I182" s="73"/>
      <c r="K182" s="48"/>
      <c r="L182" s="47"/>
      <c r="M182" s="47"/>
      <c r="N182" s="47"/>
      <c r="O182" s="47">
        <v>97.541740417480398</v>
      </c>
      <c r="P182" s="47"/>
      <c r="Q182" s="49"/>
      <c r="S182" s="48"/>
      <c r="T182" s="47"/>
      <c r="U182" s="47"/>
      <c r="V182" s="47"/>
      <c r="W182" s="47">
        <v>1.3369768857955899</v>
      </c>
      <c r="X182" s="47"/>
      <c r="Y182" s="49"/>
      <c r="AA182" s="48"/>
      <c r="AB182" s="47"/>
      <c r="AC182" s="47"/>
      <c r="AD182" s="47"/>
      <c r="AE182" s="47">
        <v>103.39825439453099</v>
      </c>
      <c r="AF182" s="47"/>
      <c r="AG182" s="49"/>
      <c r="AI182" s="48"/>
      <c r="AJ182" s="47"/>
      <c r="AK182" s="47"/>
      <c r="AL182" s="47"/>
      <c r="AM182" s="47">
        <v>7.1934914588928196</v>
      </c>
      <c r="AN182" s="47"/>
      <c r="AO182" s="49"/>
      <c r="AQ182" s="48"/>
      <c r="AR182" s="47"/>
      <c r="AS182" s="47"/>
      <c r="AT182" s="47"/>
      <c r="AU182" s="47">
        <v>97.132614135742102</v>
      </c>
      <c r="AV182" s="47"/>
      <c r="AW182" s="49"/>
    </row>
    <row r="183" spans="3:49" x14ac:dyDescent="0.3">
      <c r="C183" s="72"/>
      <c r="D183" s="71"/>
      <c r="E183" s="71"/>
      <c r="F183" s="71"/>
      <c r="G183" s="71">
        <v>94.137664794921804</v>
      </c>
      <c r="H183" s="71"/>
      <c r="I183" s="73"/>
      <c r="K183" s="48"/>
      <c r="L183" s="47"/>
      <c r="M183" s="47"/>
      <c r="N183" s="47"/>
      <c r="O183" s="47">
        <v>97.541740417480398</v>
      </c>
      <c r="P183" s="47"/>
      <c r="Q183" s="49"/>
      <c r="S183" s="48"/>
      <c r="T183" s="47"/>
      <c r="U183" s="47"/>
      <c r="V183" s="47"/>
      <c r="W183" s="47">
        <v>1.3369768857955899</v>
      </c>
      <c r="X183" s="47"/>
      <c r="Y183" s="49"/>
      <c r="AA183" s="48"/>
      <c r="AB183" s="47"/>
      <c r="AC183" s="47"/>
      <c r="AD183" s="47"/>
      <c r="AE183" s="47">
        <v>103.39825439453099</v>
      </c>
      <c r="AF183" s="47"/>
      <c r="AG183" s="49"/>
      <c r="AI183" s="48"/>
      <c r="AJ183" s="47"/>
      <c r="AK183" s="47"/>
      <c r="AL183" s="47"/>
      <c r="AM183" s="47">
        <v>7.1934914588928196</v>
      </c>
      <c r="AN183" s="47"/>
      <c r="AO183" s="49"/>
      <c r="AQ183" s="48"/>
      <c r="AR183" s="47"/>
      <c r="AS183" s="47"/>
      <c r="AT183" s="47"/>
      <c r="AU183" s="47">
        <v>97.132614135742102</v>
      </c>
      <c r="AV183" s="47"/>
      <c r="AW183" s="49"/>
    </row>
    <row r="184" spans="3:49" x14ac:dyDescent="0.3">
      <c r="C184" s="72"/>
      <c r="D184" s="71"/>
      <c r="E184" s="71"/>
      <c r="F184" s="71"/>
      <c r="G184" s="71">
        <v>94.137664794921804</v>
      </c>
      <c r="H184" s="71"/>
      <c r="I184" s="73"/>
      <c r="K184" s="48"/>
      <c r="L184" s="47"/>
      <c r="M184" s="47"/>
      <c r="N184" s="47"/>
      <c r="O184" s="47">
        <v>101.48161315917901</v>
      </c>
      <c r="P184" s="47"/>
      <c r="Q184" s="49"/>
      <c r="S184" s="48"/>
      <c r="T184" s="47"/>
      <c r="U184" s="47"/>
      <c r="V184" s="47"/>
      <c r="W184" s="47">
        <v>1.4323530197143499</v>
      </c>
      <c r="X184" s="47"/>
      <c r="Y184" s="49"/>
      <c r="AA184" s="48"/>
      <c r="AB184" s="47"/>
      <c r="AC184" s="47"/>
      <c r="AD184" s="47"/>
      <c r="AE184" s="47">
        <v>107.82957458496</v>
      </c>
      <c r="AF184" s="47"/>
      <c r="AG184" s="49"/>
      <c r="AI184" s="48"/>
      <c r="AJ184" s="47"/>
      <c r="AK184" s="47"/>
      <c r="AL184" s="47"/>
      <c r="AM184" s="47">
        <v>7.78031253814697</v>
      </c>
      <c r="AN184" s="47"/>
      <c r="AO184" s="49"/>
      <c r="AQ184" s="48"/>
      <c r="AR184" s="47"/>
      <c r="AS184" s="47"/>
      <c r="AT184" s="47"/>
      <c r="AU184" s="47">
        <v>100.91803741455</v>
      </c>
      <c r="AV184" s="47"/>
      <c r="AW184" s="49"/>
    </row>
    <row r="185" spans="3:49" x14ac:dyDescent="0.3">
      <c r="C185" s="72"/>
      <c r="D185" s="71"/>
      <c r="E185" s="71"/>
      <c r="F185" s="71"/>
      <c r="G185" s="71">
        <v>80.095870971679602</v>
      </c>
      <c r="H185" s="71"/>
      <c r="I185" s="73"/>
      <c r="K185" s="48"/>
      <c r="L185" s="47"/>
      <c r="M185" s="47"/>
      <c r="N185" s="47"/>
      <c r="O185" s="47">
        <v>75.843215942382798</v>
      </c>
      <c r="P185" s="47"/>
      <c r="Q185" s="49"/>
      <c r="S185" s="48"/>
      <c r="T185" s="47"/>
      <c r="U185" s="47"/>
      <c r="V185" s="47"/>
      <c r="W185" s="47">
        <v>1.2869397401809599</v>
      </c>
      <c r="X185" s="47"/>
      <c r="Y185" s="49"/>
      <c r="AA185" s="48"/>
      <c r="AB185" s="47"/>
      <c r="AC185" s="47"/>
      <c r="AD185" s="47"/>
      <c r="AE185" s="47">
        <v>78.973663330078097</v>
      </c>
      <c r="AF185" s="47"/>
      <c r="AG185" s="49"/>
      <c r="AI185" s="48"/>
      <c r="AJ185" s="47"/>
      <c r="AK185" s="47"/>
      <c r="AL185" s="47"/>
      <c r="AM185" s="47">
        <v>4.4173879623412997</v>
      </c>
      <c r="AN185" s="47"/>
      <c r="AO185" s="49"/>
      <c r="AQ185" s="48"/>
      <c r="AR185" s="47"/>
      <c r="AS185" s="47"/>
      <c r="AT185" s="47"/>
      <c r="AU185" s="47">
        <v>75.447196960449205</v>
      </c>
      <c r="AV185" s="47"/>
      <c r="AW185" s="49"/>
    </row>
    <row r="186" spans="3:49" x14ac:dyDescent="0.3">
      <c r="C186" s="72"/>
      <c r="D186" s="71"/>
      <c r="E186" s="71"/>
      <c r="F186" s="71"/>
      <c r="G186" s="71">
        <v>80.095870971679602</v>
      </c>
      <c r="H186" s="71"/>
      <c r="I186" s="73"/>
      <c r="K186" s="48"/>
      <c r="L186" s="47"/>
      <c r="M186" s="47"/>
      <c r="N186" s="47"/>
      <c r="O186" s="47">
        <v>83.306846618652301</v>
      </c>
      <c r="P186" s="47"/>
      <c r="Q186" s="49"/>
      <c r="S186" s="48"/>
      <c r="T186" s="47"/>
      <c r="U186" s="47"/>
      <c r="V186" s="47"/>
      <c r="W186" s="47">
        <v>1.20331895351409</v>
      </c>
      <c r="X186" s="47"/>
      <c r="Y186" s="49"/>
      <c r="AA186" s="48"/>
      <c r="AB186" s="47"/>
      <c r="AC186" s="47"/>
      <c r="AD186" s="47"/>
      <c r="AE186" s="47">
        <v>87.372955322265597</v>
      </c>
      <c r="AF186" s="47"/>
      <c r="AG186" s="49"/>
      <c r="AI186" s="48"/>
      <c r="AJ186" s="47"/>
      <c r="AK186" s="47"/>
      <c r="AL186" s="47"/>
      <c r="AM186" s="47">
        <v>5.26942634582519</v>
      </c>
      <c r="AN186" s="47"/>
      <c r="AO186" s="49"/>
      <c r="AQ186" s="48"/>
      <c r="AR186" s="47"/>
      <c r="AS186" s="47"/>
      <c r="AT186" s="47"/>
      <c r="AU186" s="47">
        <v>83.103645324707003</v>
      </c>
      <c r="AV186" s="47"/>
      <c r="AW186" s="49"/>
    </row>
    <row r="187" spans="3:49" x14ac:dyDescent="0.3">
      <c r="C187" s="72"/>
      <c r="D187" s="71"/>
      <c r="E187" s="71"/>
      <c r="F187" s="71"/>
      <c r="G187" s="71">
        <v>80.095870971679602</v>
      </c>
      <c r="H187" s="71"/>
      <c r="I187" s="73"/>
      <c r="K187" s="48"/>
      <c r="L187" s="47"/>
      <c r="M187" s="47"/>
      <c r="N187" s="47"/>
      <c r="O187" s="47">
        <v>91.786216735839801</v>
      </c>
      <c r="P187" s="47"/>
      <c r="Q187" s="49"/>
      <c r="S187" s="48"/>
      <c r="T187" s="47"/>
      <c r="U187" s="47"/>
      <c r="V187" s="47"/>
      <c r="W187" s="47">
        <v>1.27295386791229</v>
      </c>
      <c r="X187" s="47"/>
      <c r="Y187" s="49"/>
      <c r="AA187" s="48"/>
      <c r="AB187" s="47"/>
      <c r="AC187" s="47"/>
      <c r="AD187" s="47"/>
      <c r="AE187" s="47">
        <v>96.8594970703125</v>
      </c>
      <c r="AF187" s="47"/>
      <c r="AG187" s="49"/>
      <c r="AI187" s="48"/>
      <c r="AJ187" s="47"/>
      <c r="AK187" s="47"/>
      <c r="AL187" s="47"/>
      <c r="AM187" s="47">
        <v>6.3462281227111799</v>
      </c>
      <c r="AN187" s="47"/>
      <c r="AO187" s="49"/>
      <c r="AQ187" s="48"/>
      <c r="AR187" s="47"/>
      <c r="AS187" s="47"/>
      <c r="AT187" s="47"/>
      <c r="AU187" s="47">
        <v>91.456306457519503</v>
      </c>
      <c r="AV187" s="47"/>
      <c r="AW187" s="49"/>
    </row>
    <row r="188" spans="3:49" x14ac:dyDescent="0.3">
      <c r="C188" s="72"/>
      <c r="D188" s="71"/>
      <c r="E188" s="71"/>
      <c r="F188" s="71"/>
      <c r="G188" s="71">
        <v>80.095870971679602</v>
      </c>
      <c r="H188" s="71"/>
      <c r="I188" s="73"/>
      <c r="K188" s="48"/>
      <c r="L188" s="47"/>
      <c r="M188" s="47"/>
      <c r="N188" s="47"/>
      <c r="O188" s="47">
        <v>97.541740417480398</v>
      </c>
      <c r="P188" s="47"/>
      <c r="Q188" s="49"/>
      <c r="S188" s="48"/>
      <c r="T188" s="47"/>
      <c r="U188" s="47"/>
      <c r="V188" s="47"/>
      <c r="W188" s="47">
        <v>1.3369768857955899</v>
      </c>
      <c r="X188" s="47"/>
      <c r="Y188" s="49"/>
      <c r="AA188" s="48"/>
      <c r="AB188" s="47"/>
      <c r="AC188" s="47"/>
      <c r="AD188" s="47"/>
      <c r="AE188" s="47">
        <v>103.39825439453099</v>
      </c>
      <c r="AF188" s="47"/>
      <c r="AG188" s="49"/>
      <c r="AI188" s="48"/>
      <c r="AJ188" s="47"/>
      <c r="AK188" s="47"/>
      <c r="AL188" s="47"/>
      <c r="AM188" s="47">
        <v>7.1934914588928196</v>
      </c>
      <c r="AN188" s="47"/>
      <c r="AO188" s="49"/>
      <c r="AQ188" s="48"/>
      <c r="AR188" s="47"/>
      <c r="AS188" s="47"/>
      <c r="AT188" s="47"/>
      <c r="AU188" s="47">
        <v>97.132614135742102</v>
      </c>
      <c r="AV188" s="47"/>
      <c r="AW188" s="49"/>
    </row>
    <row r="189" spans="3:49" x14ac:dyDescent="0.3">
      <c r="C189" s="72"/>
      <c r="D189" s="71"/>
      <c r="E189" s="71"/>
      <c r="F189" s="71"/>
      <c r="G189" s="71">
        <v>80.095870971679602</v>
      </c>
      <c r="H189" s="71"/>
      <c r="I189" s="73"/>
      <c r="K189" s="48"/>
      <c r="L189" s="47"/>
      <c r="M189" s="47"/>
      <c r="N189" s="47"/>
      <c r="O189" s="47">
        <v>91.786216735839801</v>
      </c>
      <c r="P189" s="47"/>
      <c r="Q189" s="49"/>
      <c r="S189" s="48"/>
      <c r="T189" s="47"/>
      <c r="U189" s="47"/>
      <c r="V189" s="47"/>
      <c r="W189" s="47">
        <v>1.27295386791229</v>
      </c>
      <c r="X189" s="47"/>
      <c r="Y189" s="49"/>
      <c r="AA189" s="48"/>
      <c r="AB189" s="47"/>
      <c r="AC189" s="47"/>
      <c r="AD189" s="47"/>
      <c r="AE189" s="47">
        <v>96.8594970703125</v>
      </c>
      <c r="AF189" s="47"/>
      <c r="AG189" s="49"/>
      <c r="AI189" s="48"/>
      <c r="AJ189" s="47"/>
      <c r="AK189" s="47"/>
      <c r="AL189" s="47"/>
      <c r="AM189" s="47">
        <v>6.3462281227111799</v>
      </c>
      <c r="AN189" s="47"/>
      <c r="AO189" s="49"/>
      <c r="AQ189" s="48"/>
      <c r="AR189" s="47"/>
      <c r="AS189" s="47"/>
      <c r="AT189" s="47"/>
      <c r="AU189" s="47">
        <v>91.456306457519503</v>
      </c>
      <c r="AV189" s="47"/>
      <c r="AW189" s="49"/>
    </row>
    <row r="190" spans="3:49" x14ac:dyDescent="0.3">
      <c r="C190" s="72"/>
      <c r="D190" s="71"/>
      <c r="E190" s="71"/>
      <c r="F190" s="71"/>
      <c r="G190" s="71">
        <v>80.095870971679602</v>
      </c>
      <c r="H190" s="71"/>
      <c r="I190" s="73"/>
      <c r="K190" s="48"/>
      <c r="L190" s="47"/>
      <c r="M190" s="47"/>
      <c r="N190" s="47"/>
      <c r="O190" s="47">
        <v>91.786216735839801</v>
      </c>
      <c r="P190" s="47"/>
      <c r="Q190" s="49"/>
      <c r="S190" s="48"/>
      <c r="T190" s="47"/>
      <c r="U190" s="47"/>
      <c r="V190" s="47"/>
      <c r="W190" s="47">
        <v>1.27295386791229</v>
      </c>
      <c r="X190" s="47"/>
      <c r="Y190" s="49"/>
      <c r="AA190" s="48"/>
      <c r="AB190" s="47"/>
      <c r="AC190" s="47"/>
      <c r="AD190" s="47"/>
      <c r="AE190" s="47">
        <v>96.8594970703125</v>
      </c>
      <c r="AF190" s="47"/>
      <c r="AG190" s="49"/>
      <c r="AI190" s="48"/>
      <c r="AJ190" s="47"/>
      <c r="AK190" s="47"/>
      <c r="AL190" s="47"/>
      <c r="AM190" s="47">
        <v>6.3462281227111799</v>
      </c>
      <c r="AN190" s="47"/>
      <c r="AO190" s="49"/>
      <c r="AQ190" s="48"/>
      <c r="AR190" s="47"/>
      <c r="AS190" s="47"/>
      <c r="AT190" s="47"/>
      <c r="AU190" s="47">
        <v>91.456306457519503</v>
      </c>
      <c r="AV190" s="47"/>
      <c r="AW190" s="49"/>
    </row>
    <row r="191" spans="3:49" x14ac:dyDescent="0.3">
      <c r="C191" s="72"/>
      <c r="D191" s="71"/>
      <c r="E191" s="71"/>
      <c r="F191" s="71"/>
      <c r="G191" s="71">
        <v>80.095870971679602</v>
      </c>
      <c r="H191" s="71"/>
      <c r="I191" s="73"/>
      <c r="K191" s="48"/>
      <c r="L191" s="47"/>
      <c r="M191" s="47"/>
      <c r="N191" s="47"/>
      <c r="O191" s="47">
        <v>91.786216735839801</v>
      </c>
      <c r="P191" s="47"/>
      <c r="Q191" s="49"/>
      <c r="S191" s="48"/>
      <c r="T191" s="47"/>
      <c r="U191" s="47"/>
      <c r="V191" s="47"/>
      <c r="W191" s="47">
        <v>1.27295386791229</v>
      </c>
      <c r="X191" s="47"/>
      <c r="Y191" s="49"/>
      <c r="AA191" s="48"/>
      <c r="AB191" s="47"/>
      <c r="AC191" s="47"/>
      <c r="AD191" s="47"/>
      <c r="AE191" s="47">
        <v>96.8594970703125</v>
      </c>
      <c r="AF191" s="47"/>
      <c r="AG191" s="49"/>
      <c r="AI191" s="48"/>
      <c r="AJ191" s="47"/>
      <c r="AK191" s="47"/>
      <c r="AL191" s="47"/>
      <c r="AM191" s="47">
        <v>6.3462281227111799</v>
      </c>
      <c r="AN191" s="47"/>
      <c r="AO191" s="49"/>
      <c r="AQ191" s="48"/>
      <c r="AR191" s="47"/>
      <c r="AS191" s="47"/>
      <c r="AT191" s="47"/>
      <c r="AU191" s="47">
        <v>91.456306457519503</v>
      </c>
      <c r="AV191" s="47"/>
      <c r="AW191" s="49"/>
    </row>
    <row r="192" spans="3:49" x14ac:dyDescent="0.3">
      <c r="C192" s="72"/>
      <c r="D192" s="71"/>
      <c r="E192" s="71"/>
      <c r="F192" s="71"/>
      <c r="G192" s="71">
        <v>71.060523986816406</v>
      </c>
      <c r="H192" s="71"/>
      <c r="I192" s="73"/>
      <c r="K192" s="48"/>
      <c r="L192" s="47"/>
      <c r="M192" s="47"/>
      <c r="N192" s="47"/>
      <c r="O192" s="47">
        <v>84.8365478515625</v>
      </c>
      <c r="P192" s="47"/>
      <c r="Q192" s="49"/>
      <c r="S192" s="48"/>
      <c r="T192" s="47"/>
      <c r="U192" s="47"/>
      <c r="V192" s="47"/>
      <c r="W192" s="47">
        <v>1.24935173988342</v>
      </c>
      <c r="X192" s="47"/>
      <c r="Y192" s="49"/>
      <c r="AA192" s="48"/>
      <c r="AB192" s="47"/>
      <c r="AC192" s="47"/>
      <c r="AD192" s="47"/>
      <c r="AE192" s="47">
        <v>88.957496643066406</v>
      </c>
      <c r="AF192" s="47"/>
      <c r="AG192" s="49"/>
      <c r="AI192" s="48"/>
      <c r="AJ192" s="47"/>
      <c r="AK192" s="47"/>
      <c r="AL192" s="47"/>
      <c r="AM192" s="47">
        <v>5.3703055381774902</v>
      </c>
      <c r="AN192" s="47"/>
      <c r="AO192" s="49"/>
      <c r="AQ192" s="48"/>
      <c r="AR192" s="47"/>
      <c r="AS192" s="47"/>
      <c r="AT192" s="47"/>
      <c r="AU192" s="47">
        <v>84.484909057617102</v>
      </c>
      <c r="AV192" s="47"/>
      <c r="AW192" s="49"/>
    </row>
    <row r="193" spans="3:49" x14ac:dyDescent="0.3">
      <c r="C193" s="72"/>
      <c r="D193" s="71"/>
      <c r="E193" s="71"/>
      <c r="F193" s="71"/>
      <c r="G193" s="71">
        <v>71.060523986816406</v>
      </c>
      <c r="H193" s="71"/>
      <c r="I193" s="73"/>
      <c r="K193" s="48"/>
      <c r="L193" s="47"/>
      <c r="M193" s="47"/>
      <c r="N193" s="47"/>
      <c r="O193" s="47">
        <v>84.8365478515625</v>
      </c>
      <c r="P193" s="47"/>
      <c r="Q193" s="49"/>
      <c r="S193" s="48"/>
      <c r="T193" s="47"/>
      <c r="U193" s="47"/>
      <c r="V193" s="47"/>
      <c r="W193" s="47">
        <v>1.24935173988342</v>
      </c>
      <c r="X193" s="47"/>
      <c r="Y193" s="49"/>
      <c r="AA193" s="48"/>
      <c r="AB193" s="47"/>
      <c r="AC193" s="47"/>
      <c r="AD193" s="47"/>
      <c r="AE193" s="47">
        <v>88.957496643066406</v>
      </c>
      <c r="AF193" s="47"/>
      <c r="AG193" s="49"/>
      <c r="AI193" s="48"/>
      <c r="AJ193" s="47"/>
      <c r="AK193" s="47"/>
      <c r="AL193" s="47"/>
      <c r="AM193" s="47">
        <v>5.3703055381774902</v>
      </c>
      <c r="AN193" s="47"/>
      <c r="AO193" s="49"/>
      <c r="AQ193" s="48"/>
      <c r="AR193" s="47"/>
      <c r="AS193" s="47"/>
      <c r="AT193" s="47"/>
      <c r="AU193" s="47">
        <v>84.484909057617102</v>
      </c>
      <c r="AV193" s="47"/>
      <c r="AW193" s="49"/>
    </row>
    <row r="194" spans="3:49" x14ac:dyDescent="0.3">
      <c r="C194" s="72"/>
      <c r="D194" s="71"/>
      <c r="E194" s="71"/>
      <c r="F194" s="71"/>
      <c r="G194" s="71">
        <v>71.060523986816406</v>
      </c>
      <c r="H194" s="71"/>
      <c r="I194" s="73"/>
      <c r="K194" s="48"/>
      <c r="L194" s="47"/>
      <c r="M194" s="47"/>
      <c r="N194" s="47"/>
      <c r="O194" s="47">
        <v>84.8365478515625</v>
      </c>
      <c r="P194" s="47"/>
      <c r="Q194" s="49"/>
      <c r="S194" s="48"/>
      <c r="T194" s="47"/>
      <c r="U194" s="47"/>
      <c r="V194" s="47"/>
      <c r="W194" s="47">
        <v>1.24935173988342</v>
      </c>
      <c r="X194" s="47"/>
      <c r="Y194" s="49"/>
      <c r="AA194" s="48"/>
      <c r="AB194" s="47"/>
      <c r="AC194" s="47"/>
      <c r="AD194" s="47"/>
      <c r="AE194" s="47">
        <v>88.957496643066406</v>
      </c>
      <c r="AF194" s="47"/>
      <c r="AG194" s="49"/>
      <c r="AI194" s="48"/>
      <c r="AJ194" s="47"/>
      <c r="AK194" s="47"/>
      <c r="AL194" s="47"/>
      <c r="AM194" s="47">
        <v>5.3703055381774902</v>
      </c>
      <c r="AN194" s="47"/>
      <c r="AO194" s="49"/>
      <c r="AQ194" s="48"/>
      <c r="AR194" s="47"/>
      <c r="AS194" s="47"/>
      <c r="AT194" s="47"/>
      <c r="AU194" s="47">
        <v>84.484909057617102</v>
      </c>
      <c r="AV194" s="47"/>
      <c r="AW194" s="49"/>
    </row>
    <row r="195" spans="3:49" x14ac:dyDescent="0.3">
      <c r="C195" s="72"/>
      <c r="D195" s="71"/>
      <c r="E195" s="71"/>
      <c r="F195" s="71"/>
      <c r="G195" s="71">
        <v>80.095870971679602</v>
      </c>
      <c r="H195" s="71"/>
      <c r="I195" s="73"/>
      <c r="K195" s="48"/>
      <c r="L195" s="47"/>
      <c r="M195" s="47"/>
      <c r="N195" s="47"/>
      <c r="O195" s="47">
        <v>84.8365478515625</v>
      </c>
      <c r="P195" s="47"/>
      <c r="Q195" s="49"/>
      <c r="S195" s="48"/>
      <c r="T195" s="47"/>
      <c r="U195" s="47"/>
      <c r="V195" s="47"/>
      <c r="W195" s="47">
        <v>1.24935173988342</v>
      </c>
      <c r="X195" s="47"/>
      <c r="Y195" s="49"/>
      <c r="AA195" s="48"/>
      <c r="AB195" s="47"/>
      <c r="AC195" s="47"/>
      <c r="AD195" s="47"/>
      <c r="AE195" s="47">
        <v>88.957496643066406</v>
      </c>
      <c r="AF195" s="47"/>
      <c r="AG195" s="49"/>
      <c r="AI195" s="48"/>
      <c r="AJ195" s="47"/>
      <c r="AK195" s="47"/>
      <c r="AL195" s="47"/>
      <c r="AM195" s="47">
        <v>5.3703055381774902</v>
      </c>
      <c r="AN195" s="47"/>
      <c r="AO195" s="49"/>
      <c r="AQ195" s="48"/>
      <c r="AR195" s="47"/>
      <c r="AS195" s="47"/>
      <c r="AT195" s="47"/>
      <c r="AU195" s="47">
        <v>84.484909057617102</v>
      </c>
      <c r="AV195" s="47"/>
      <c r="AW195" s="49"/>
    </row>
    <row r="196" spans="3:49" x14ac:dyDescent="0.3">
      <c r="C196" s="72"/>
      <c r="D196" s="71"/>
      <c r="E196" s="71"/>
      <c r="F196" s="71"/>
      <c r="G196" s="71">
        <v>80.095870971679602</v>
      </c>
      <c r="H196" s="71"/>
      <c r="I196" s="73"/>
      <c r="K196" s="48"/>
      <c r="L196" s="47"/>
      <c r="M196" s="47"/>
      <c r="N196" s="47"/>
      <c r="O196" s="47">
        <v>75.843215942382798</v>
      </c>
      <c r="P196" s="47"/>
      <c r="Q196" s="49"/>
      <c r="S196" s="48"/>
      <c r="T196" s="47"/>
      <c r="U196" s="47"/>
      <c r="V196" s="47"/>
      <c r="W196" s="47">
        <v>1.2869397401809599</v>
      </c>
      <c r="X196" s="47"/>
      <c r="Y196" s="49"/>
      <c r="AA196" s="48"/>
      <c r="AB196" s="47"/>
      <c r="AC196" s="47"/>
      <c r="AD196" s="47"/>
      <c r="AE196" s="47">
        <v>78.973663330078097</v>
      </c>
      <c r="AF196" s="47"/>
      <c r="AG196" s="49"/>
      <c r="AI196" s="48"/>
      <c r="AJ196" s="47"/>
      <c r="AK196" s="47"/>
      <c r="AL196" s="47"/>
      <c r="AM196" s="47">
        <v>4.4173879623412997</v>
      </c>
      <c r="AN196" s="47"/>
      <c r="AO196" s="49"/>
      <c r="AQ196" s="48"/>
      <c r="AR196" s="47"/>
      <c r="AS196" s="47"/>
      <c r="AT196" s="47"/>
      <c r="AU196" s="47">
        <v>75.447196960449205</v>
      </c>
      <c r="AV196" s="47"/>
      <c r="AW196" s="49"/>
    </row>
    <row r="197" spans="3:49" x14ac:dyDescent="0.3">
      <c r="C197" s="72"/>
      <c r="D197" s="71"/>
      <c r="E197" s="71"/>
      <c r="F197" s="71"/>
      <c r="G197" s="71">
        <v>80.095870971679602</v>
      </c>
      <c r="H197" s="71"/>
      <c r="I197" s="73"/>
      <c r="K197" s="48"/>
      <c r="L197" s="47"/>
      <c r="M197" s="47"/>
      <c r="N197" s="47"/>
      <c r="O197" s="47">
        <v>75.843215942382798</v>
      </c>
      <c r="P197" s="47"/>
      <c r="Q197" s="49"/>
      <c r="S197" s="48"/>
      <c r="T197" s="47"/>
      <c r="U197" s="47"/>
      <c r="V197" s="47"/>
      <c r="W197" s="47">
        <v>1.2869397401809599</v>
      </c>
      <c r="X197" s="47"/>
      <c r="Y197" s="49"/>
      <c r="AA197" s="48"/>
      <c r="AB197" s="47"/>
      <c r="AC197" s="47"/>
      <c r="AD197" s="47"/>
      <c r="AE197" s="47">
        <v>78.973663330078097</v>
      </c>
      <c r="AF197" s="47"/>
      <c r="AG197" s="49"/>
      <c r="AI197" s="48"/>
      <c r="AJ197" s="47"/>
      <c r="AK197" s="47"/>
      <c r="AL197" s="47"/>
      <c r="AM197" s="47">
        <v>4.4173879623412997</v>
      </c>
      <c r="AN197" s="47"/>
      <c r="AO197" s="49"/>
      <c r="AQ197" s="48"/>
      <c r="AR197" s="47"/>
      <c r="AS197" s="47"/>
      <c r="AT197" s="47"/>
      <c r="AU197" s="47">
        <v>75.447196960449205</v>
      </c>
      <c r="AV197" s="47"/>
      <c r="AW197" s="49"/>
    </row>
    <row r="198" spans="3:49" x14ac:dyDescent="0.3">
      <c r="C198" s="72"/>
      <c r="D198" s="71"/>
      <c r="E198" s="71"/>
      <c r="F198" s="71"/>
      <c r="G198" s="71">
        <v>80.095870971679602</v>
      </c>
      <c r="H198" s="71"/>
      <c r="I198" s="73"/>
      <c r="K198" s="48"/>
      <c r="L198" s="47"/>
      <c r="M198" s="47"/>
      <c r="N198" s="47"/>
      <c r="O198" s="47">
        <v>75.843215942382798</v>
      </c>
      <c r="P198" s="47"/>
      <c r="Q198" s="49"/>
      <c r="S198" s="48"/>
      <c r="T198" s="47"/>
      <c r="U198" s="47"/>
      <c r="V198" s="47"/>
      <c r="W198" s="47">
        <v>1.2869397401809599</v>
      </c>
      <c r="X198" s="47"/>
      <c r="Y198" s="49"/>
      <c r="AA198" s="48"/>
      <c r="AB198" s="47"/>
      <c r="AC198" s="47"/>
      <c r="AD198" s="47"/>
      <c r="AE198" s="47">
        <v>78.973663330078097</v>
      </c>
      <c r="AF198" s="47"/>
      <c r="AG198" s="49"/>
      <c r="AI198" s="48"/>
      <c r="AJ198" s="47"/>
      <c r="AK198" s="47"/>
      <c r="AL198" s="47"/>
      <c r="AM198" s="47">
        <v>4.4173879623412997</v>
      </c>
      <c r="AN198" s="47"/>
      <c r="AO198" s="49"/>
      <c r="AQ198" s="48"/>
      <c r="AR198" s="47"/>
      <c r="AS198" s="47"/>
      <c r="AT198" s="47"/>
      <c r="AU198" s="47">
        <v>75.447196960449205</v>
      </c>
      <c r="AV198" s="47"/>
      <c r="AW198" s="49"/>
    </row>
    <row r="199" spans="3:49" x14ac:dyDescent="0.3">
      <c r="C199" s="72"/>
      <c r="D199" s="71"/>
      <c r="E199" s="71"/>
      <c r="F199" s="71"/>
      <c r="G199" s="71">
        <v>80.095870971679602</v>
      </c>
      <c r="H199" s="71"/>
      <c r="I199" s="73"/>
      <c r="K199" s="48"/>
      <c r="L199" s="47"/>
      <c r="M199" s="47"/>
      <c r="N199" s="47"/>
      <c r="O199" s="47">
        <v>75.843215942382798</v>
      </c>
      <c r="P199" s="47"/>
      <c r="Q199" s="49"/>
      <c r="S199" s="48"/>
      <c r="T199" s="47"/>
      <c r="U199" s="47"/>
      <c r="V199" s="47"/>
      <c r="W199" s="47">
        <v>1.2869397401809599</v>
      </c>
      <c r="X199" s="47"/>
      <c r="Y199" s="49"/>
      <c r="AA199" s="48"/>
      <c r="AB199" s="47"/>
      <c r="AC199" s="47"/>
      <c r="AD199" s="47"/>
      <c r="AE199" s="47">
        <v>78.973663330078097</v>
      </c>
      <c r="AF199" s="47"/>
      <c r="AG199" s="49"/>
      <c r="AI199" s="48"/>
      <c r="AJ199" s="47"/>
      <c r="AK199" s="47"/>
      <c r="AL199" s="47"/>
      <c r="AM199" s="47">
        <v>4.4173879623412997</v>
      </c>
      <c r="AN199" s="47"/>
      <c r="AO199" s="49"/>
      <c r="AQ199" s="48"/>
      <c r="AR199" s="47"/>
      <c r="AS199" s="47"/>
      <c r="AT199" s="47"/>
      <c r="AU199" s="47">
        <v>75.447196960449205</v>
      </c>
      <c r="AV199" s="47"/>
      <c r="AW199" s="49"/>
    </row>
    <row r="200" spans="3:49" x14ac:dyDescent="0.3">
      <c r="C200" s="72"/>
      <c r="D200" s="71"/>
      <c r="E200" s="71"/>
      <c r="F200" s="71"/>
      <c r="G200" s="71">
        <v>80.095870971679602</v>
      </c>
      <c r="H200" s="71"/>
      <c r="I200" s="73"/>
      <c r="K200" s="48"/>
      <c r="L200" s="47"/>
      <c r="M200" s="47"/>
      <c r="N200" s="47"/>
      <c r="O200" s="47">
        <v>75.843215942382798</v>
      </c>
      <c r="P200" s="47"/>
      <c r="Q200" s="49"/>
      <c r="S200" s="48"/>
      <c r="T200" s="47"/>
      <c r="U200" s="47"/>
      <c r="V200" s="47"/>
      <c r="W200" s="47">
        <v>1.2869397401809599</v>
      </c>
      <c r="X200" s="47"/>
      <c r="Y200" s="49"/>
      <c r="AA200" s="48"/>
      <c r="AB200" s="47"/>
      <c r="AC200" s="47"/>
      <c r="AD200" s="47"/>
      <c r="AE200" s="47">
        <v>78.973663330078097</v>
      </c>
      <c r="AF200" s="47"/>
      <c r="AG200" s="49"/>
      <c r="AI200" s="48"/>
      <c r="AJ200" s="47"/>
      <c r="AK200" s="47"/>
      <c r="AL200" s="47"/>
      <c r="AM200" s="47">
        <v>4.4173879623412997</v>
      </c>
      <c r="AN200" s="47"/>
      <c r="AO200" s="49"/>
      <c r="AQ200" s="48"/>
      <c r="AR200" s="47"/>
      <c r="AS200" s="47"/>
      <c r="AT200" s="47"/>
      <c r="AU200" s="47">
        <v>75.447196960449205</v>
      </c>
      <c r="AV200" s="47"/>
      <c r="AW200" s="49"/>
    </row>
    <row r="201" spans="3:49" x14ac:dyDescent="0.3">
      <c r="C201" s="72"/>
      <c r="D201" s="71"/>
      <c r="E201" s="71"/>
      <c r="F201" s="71"/>
      <c r="G201" s="71">
        <v>72.975624084472599</v>
      </c>
      <c r="H201" s="71"/>
      <c r="I201" s="73"/>
      <c r="K201" s="48"/>
      <c r="L201" s="47"/>
      <c r="M201" s="47"/>
      <c r="N201" s="47"/>
      <c r="O201" s="47">
        <v>70.104591369628906</v>
      </c>
      <c r="P201" s="47"/>
      <c r="Q201" s="49"/>
      <c r="S201" s="48"/>
      <c r="T201" s="47"/>
      <c r="U201" s="47"/>
      <c r="V201" s="47"/>
      <c r="W201" s="47">
        <v>1.4984048604965201</v>
      </c>
      <c r="X201" s="47"/>
      <c r="Y201" s="49"/>
      <c r="AA201" s="48"/>
      <c r="AB201" s="47"/>
      <c r="AC201" s="47"/>
      <c r="AD201" s="47"/>
      <c r="AE201" s="47">
        <v>72.369941711425696</v>
      </c>
      <c r="AF201" s="47"/>
      <c r="AG201" s="49"/>
      <c r="AI201" s="48"/>
      <c r="AJ201" s="47"/>
      <c r="AK201" s="47"/>
      <c r="AL201" s="47"/>
      <c r="AM201" s="47">
        <v>3.7637565135955802</v>
      </c>
      <c r="AN201" s="47"/>
      <c r="AO201" s="49"/>
      <c r="AQ201" s="48"/>
      <c r="AR201" s="47"/>
      <c r="AS201" s="47"/>
      <c r="AT201" s="47"/>
      <c r="AU201" s="47">
        <v>69.255302429199205</v>
      </c>
      <c r="AV201" s="47"/>
      <c r="AW201" s="49"/>
    </row>
    <row r="202" spans="3:49" x14ac:dyDescent="0.3">
      <c r="C202" s="72"/>
      <c r="D202" s="71"/>
      <c r="E202" s="71"/>
      <c r="F202" s="71"/>
      <c r="G202" s="71">
        <v>72.975624084472599</v>
      </c>
      <c r="H202" s="71"/>
      <c r="I202" s="73"/>
      <c r="K202" s="48"/>
      <c r="L202" s="47"/>
      <c r="M202" s="47"/>
      <c r="N202" s="47"/>
      <c r="O202" s="47">
        <v>70.104591369628906</v>
      </c>
      <c r="P202" s="47"/>
      <c r="Q202" s="49"/>
      <c r="S202" s="48"/>
      <c r="T202" s="47"/>
      <c r="U202" s="47"/>
      <c r="V202" s="47"/>
      <c r="W202" s="47">
        <v>1.4984048604965201</v>
      </c>
      <c r="X202" s="47"/>
      <c r="Y202" s="49"/>
      <c r="AA202" s="48"/>
      <c r="AB202" s="47"/>
      <c r="AC202" s="47"/>
      <c r="AD202" s="47"/>
      <c r="AE202" s="47">
        <v>72.369941711425696</v>
      </c>
      <c r="AF202" s="47"/>
      <c r="AG202" s="49"/>
      <c r="AI202" s="48"/>
      <c r="AJ202" s="47"/>
      <c r="AK202" s="47"/>
      <c r="AL202" s="47"/>
      <c r="AM202" s="47">
        <v>3.7637565135955802</v>
      </c>
      <c r="AN202" s="47"/>
      <c r="AO202" s="49"/>
      <c r="AQ202" s="48"/>
      <c r="AR202" s="47"/>
      <c r="AS202" s="47"/>
      <c r="AT202" s="47"/>
      <c r="AU202" s="47">
        <v>69.255302429199205</v>
      </c>
      <c r="AV202" s="47"/>
      <c r="AW202" s="49"/>
    </row>
    <row r="203" spans="3:49" x14ac:dyDescent="0.3">
      <c r="C203" s="72"/>
      <c r="D203" s="71"/>
      <c r="E203" s="71"/>
      <c r="F203" s="71"/>
      <c r="G203" s="71">
        <v>72.975624084472599</v>
      </c>
      <c r="H203" s="71"/>
      <c r="I203" s="73"/>
      <c r="K203" s="48"/>
      <c r="L203" s="47"/>
      <c r="M203" s="47"/>
      <c r="N203" s="47"/>
      <c r="O203" s="47">
        <v>70.104591369628906</v>
      </c>
      <c r="P203" s="47"/>
      <c r="Q203" s="49"/>
      <c r="S203" s="48"/>
      <c r="T203" s="47"/>
      <c r="U203" s="47"/>
      <c r="V203" s="47"/>
      <c r="W203" s="47">
        <v>1.4984048604965201</v>
      </c>
      <c r="X203" s="47"/>
      <c r="Y203" s="49"/>
      <c r="AA203" s="48"/>
      <c r="AB203" s="47"/>
      <c r="AC203" s="47"/>
      <c r="AD203" s="47"/>
      <c r="AE203" s="47">
        <v>72.369941711425696</v>
      </c>
      <c r="AF203" s="47"/>
      <c r="AG203" s="49"/>
      <c r="AI203" s="48"/>
      <c r="AJ203" s="47"/>
      <c r="AK203" s="47"/>
      <c r="AL203" s="47"/>
      <c r="AM203" s="47">
        <v>3.7637565135955802</v>
      </c>
      <c r="AN203" s="47"/>
      <c r="AO203" s="49"/>
      <c r="AQ203" s="48"/>
      <c r="AR203" s="47"/>
      <c r="AS203" s="47"/>
      <c r="AT203" s="47"/>
      <c r="AU203" s="47">
        <v>69.255302429199205</v>
      </c>
      <c r="AV203" s="47"/>
      <c r="AW203" s="49"/>
    </row>
    <row r="204" spans="3:49" x14ac:dyDescent="0.3">
      <c r="C204" s="72"/>
      <c r="D204" s="71"/>
      <c r="E204" s="71"/>
      <c r="F204" s="71"/>
      <c r="G204" s="71">
        <v>72.975624084472599</v>
      </c>
      <c r="H204" s="71"/>
      <c r="I204" s="73"/>
      <c r="K204" s="48"/>
      <c r="L204" s="47"/>
      <c r="M204" s="47"/>
      <c r="N204" s="47"/>
      <c r="O204" s="47">
        <v>64.554435729980398</v>
      </c>
      <c r="P204" s="47"/>
      <c r="Q204" s="49"/>
      <c r="S204" s="48"/>
      <c r="T204" s="47"/>
      <c r="U204" s="47"/>
      <c r="V204" s="47"/>
      <c r="W204" s="47">
        <v>2.2346017360687198</v>
      </c>
      <c r="X204" s="47"/>
      <c r="Y204" s="49"/>
      <c r="AA204" s="48"/>
      <c r="AB204" s="47"/>
      <c r="AC204" s="47"/>
      <c r="AD204" s="47"/>
      <c r="AE204" s="47">
        <v>65.805091857910099</v>
      </c>
      <c r="AF204" s="47"/>
      <c r="AG204" s="49"/>
      <c r="AI204" s="48"/>
      <c r="AJ204" s="47"/>
      <c r="AK204" s="47"/>
      <c r="AL204" s="47"/>
      <c r="AM204" s="47">
        <v>3.4852545261382999</v>
      </c>
      <c r="AN204" s="47"/>
      <c r="AO204" s="49"/>
      <c r="AQ204" s="48"/>
      <c r="AR204" s="47"/>
      <c r="AS204" s="47"/>
      <c r="AT204" s="47"/>
      <c r="AU204" s="47">
        <v>62.8328437805175</v>
      </c>
      <c r="AV204" s="47"/>
      <c r="AW204" s="49"/>
    </row>
    <row r="205" spans="3:49" x14ac:dyDescent="0.3">
      <c r="C205" s="72"/>
      <c r="D205" s="71"/>
      <c r="E205" s="71"/>
      <c r="F205" s="71"/>
      <c r="G205" s="71">
        <v>72.975624084472599</v>
      </c>
      <c r="H205" s="71"/>
      <c r="I205" s="73"/>
      <c r="K205" s="48"/>
      <c r="L205" s="47"/>
      <c r="M205" s="47"/>
      <c r="N205" s="47"/>
      <c r="O205" s="47">
        <v>64.554435729980398</v>
      </c>
      <c r="P205" s="47"/>
      <c r="Q205" s="49"/>
      <c r="S205" s="48"/>
      <c r="T205" s="47"/>
      <c r="U205" s="47"/>
      <c r="V205" s="47"/>
      <c r="W205" s="47">
        <v>2.2346017360687198</v>
      </c>
      <c r="X205" s="47"/>
      <c r="Y205" s="49"/>
      <c r="AA205" s="48"/>
      <c r="AB205" s="47"/>
      <c r="AC205" s="47"/>
      <c r="AD205" s="47"/>
      <c r="AE205" s="47">
        <v>65.805091857910099</v>
      </c>
      <c r="AF205" s="47"/>
      <c r="AG205" s="49"/>
      <c r="AI205" s="48"/>
      <c r="AJ205" s="47"/>
      <c r="AK205" s="47"/>
      <c r="AL205" s="47"/>
      <c r="AM205" s="47">
        <v>3.4852545261382999</v>
      </c>
      <c r="AN205" s="47"/>
      <c r="AO205" s="49"/>
      <c r="AQ205" s="48"/>
      <c r="AR205" s="47"/>
      <c r="AS205" s="47"/>
      <c r="AT205" s="47"/>
      <c r="AU205" s="47">
        <v>62.8328437805175</v>
      </c>
      <c r="AV205" s="47"/>
      <c r="AW205" s="49"/>
    </row>
    <row r="206" spans="3:49" x14ac:dyDescent="0.3">
      <c r="C206" s="72"/>
      <c r="D206" s="71"/>
      <c r="E206" s="71"/>
      <c r="F206" s="71"/>
      <c r="G206" s="71">
        <v>72.975624084472599</v>
      </c>
      <c r="H206" s="71"/>
      <c r="I206" s="73"/>
      <c r="K206" s="48"/>
      <c r="L206" s="47"/>
      <c r="M206" s="47"/>
      <c r="N206" s="47"/>
      <c r="O206" s="47">
        <v>70.104591369628906</v>
      </c>
      <c r="P206" s="47"/>
      <c r="Q206" s="49"/>
      <c r="S206" s="48"/>
      <c r="T206" s="47"/>
      <c r="U206" s="47"/>
      <c r="V206" s="47"/>
      <c r="W206" s="47">
        <v>1.4984048604965201</v>
      </c>
      <c r="X206" s="47"/>
      <c r="Y206" s="49"/>
      <c r="AA206" s="48"/>
      <c r="AB206" s="47"/>
      <c r="AC206" s="47"/>
      <c r="AD206" s="47"/>
      <c r="AE206" s="47">
        <v>72.369941711425696</v>
      </c>
      <c r="AF206" s="47"/>
      <c r="AG206" s="49"/>
      <c r="AI206" s="48"/>
      <c r="AJ206" s="47"/>
      <c r="AK206" s="47"/>
      <c r="AL206" s="47"/>
      <c r="AM206" s="47">
        <v>3.7637565135955802</v>
      </c>
      <c r="AN206" s="47"/>
      <c r="AO206" s="49"/>
      <c r="AQ206" s="48"/>
      <c r="AR206" s="47"/>
      <c r="AS206" s="47"/>
      <c r="AT206" s="47"/>
      <c r="AU206" s="47">
        <v>69.255302429199205</v>
      </c>
      <c r="AV206" s="47"/>
      <c r="AW206" s="49"/>
    </row>
    <row r="207" spans="3:49" x14ac:dyDescent="0.3">
      <c r="C207" s="72"/>
      <c r="D207" s="71"/>
      <c r="E207" s="71"/>
      <c r="F207" s="71"/>
      <c r="G207" s="71">
        <v>72.975624084472599</v>
      </c>
      <c r="H207" s="71"/>
      <c r="I207" s="73"/>
      <c r="K207" s="48"/>
      <c r="L207" s="47"/>
      <c r="M207" s="47"/>
      <c r="N207" s="47"/>
      <c r="O207" s="47">
        <v>70.104591369628906</v>
      </c>
      <c r="P207" s="47"/>
      <c r="Q207" s="49"/>
      <c r="S207" s="48"/>
      <c r="T207" s="47"/>
      <c r="U207" s="47"/>
      <c r="V207" s="47"/>
      <c r="W207" s="47">
        <v>1.4984048604965201</v>
      </c>
      <c r="X207" s="47"/>
      <c r="Y207" s="49"/>
      <c r="AA207" s="48"/>
      <c r="AB207" s="47"/>
      <c r="AC207" s="47"/>
      <c r="AD207" s="47"/>
      <c r="AE207" s="47">
        <v>72.369941711425696</v>
      </c>
      <c r="AF207" s="47"/>
      <c r="AG207" s="49"/>
      <c r="AI207" s="48"/>
      <c r="AJ207" s="47"/>
      <c r="AK207" s="47"/>
      <c r="AL207" s="47"/>
      <c r="AM207" s="47">
        <v>3.7637565135955802</v>
      </c>
      <c r="AN207" s="47"/>
      <c r="AO207" s="49"/>
      <c r="AQ207" s="48"/>
      <c r="AR207" s="47"/>
      <c r="AS207" s="47"/>
      <c r="AT207" s="47"/>
      <c r="AU207" s="47">
        <v>69.255302429199205</v>
      </c>
      <c r="AV207" s="47"/>
      <c r="AW207" s="49"/>
    </row>
    <row r="208" spans="3:49" x14ac:dyDescent="0.3">
      <c r="C208" s="72"/>
      <c r="D208" s="71"/>
      <c r="E208" s="71"/>
      <c r="F208" s="71"/>
      <c r="G208" s="71">
        <v>72.975624084472599</v>
      </c>
      <c r="H208" s="71"/>
      <c r="I208" s="73"/>
      <c r="K208" s="48"/>
      <c r="L208" s="47"/>
      <c r="M208" s="47"/>
      <c r="N208" s="47"/>
      <c r="O208" s="47">
        <v>70.104591369628906</v>
      </c>
      <c r="P208" s="47"/>
      <c r="Q208" s="49"/>
      <c r="S208" s="48"/>
      <c r="T208" s="47"/>
      <c r="U208" s="47"/>
      <c r="V208" s="47"/>
      <c r="W208" s="47">
        <v>1.4984048604965201</v>
      </c>
      <c r="X208" s="47"/>
      <c r="Y208" s="49"/>
      <c r="AA208" s="48"/>
      <c r="AB208" s="47"/>
      <c r="AC208" s="47"/>
      <c r="AD208" s="47"/>
      <c r="AE208" s="47">
        <v>72.369941711425696</v>
      </c>
      <c r="AF208" s="47"/>
      <c r="AG208" s="49"/>
      <c r="AI208" s="48"/>
      <c r="AJ208" s="47"/>
      <c r="AK208" s="47"/>
      <c r="AL208" s="47"/>
      <c r="AM208" s="47">
        <v>3.7637565135955802</v>
      </c>
      <c r="AN208" s="47"/>
      <c r="AO208" s="49"/>
      <c r="AQ208" s="48"/>
      <c r="AR208" s="47"/>
      <c r="AS208" s="47"/>
      <c r="AT208" s="47"/>
      <c r="AU208" s="47">
        <v>69.255302429199205</v>
      </c>
      <c r="AV208" s="47"/>
      <c r="AW208" s="49"/>
    </row>
    <row r="209" spans="3:49" x14ac:dyDescent="0.3">
      <c r="C209" s="72"/>
      <c r="D209" s="71"/>
      <c r="E209" s="71"/>
      <c r="F209" s="71"/>
      <c r="G209" s="71">
        <v>71.060523986816406</v>
      </c>
      <c r="H209" s="71"/>
      <c r="I209" s="73"/>
      <c r="K209" s="48"/>
      <c r="L209" s="47"/>
      <c r="M209" s="47"/>
      <c r="N209" s="47"/>
      <c r="O209" s="47">
        <v>70.104591369628906</v>
      </c>
      <c r="P209" s="47"/>
      <c r="Q209" s="49"/>
      <c r="S209" s="48"/>
      <c r="T209" s="47"/>
      <c r="U209" s="47"/>
      <c r="V209" s="47"/>
      <c r="W209" s="47">
        <v>1.4984048604965201</v>
      </c>
      <c r="X209" s="47"/>
      <c r="Y209" s="49"/>
      <c r="AA209" s="48"/>
      <c r="AB209" s="47"/>
      <c r="AC209" s="47"/>
      <c r="AD209" s="47"/>
      <c r="AE209" s="47">
        <v>72.369941711425696</v>
      </c>
      <c r="AF209" s="47"/>
      <c r="AG209" s="49"/>
      <c r="AI209" s="48"/>
      <c r="AJ209" s="47"/>
      <c r="AK209" s="47"/>
      <c r="AL209" s="47"/>
      <c r="AM209" s="47">
        <v>3.7637565135955802</v>
      </c>
      <c r="AN209" s="47"/>
      <c r="AO209" s="49"/>
      <c r="AQ209" s="48"/>
      <c r="AR209" s="47"/>
      <c r="AS209" s="47"/>
      <c r="AT209" s="47"/>
      <c r="AU209" s="47">
        <v>69.255302429199205</v>
      </c>
      <c r="AV209" s="47"/>
      <c r="AW209" s="49"/>
    </row>
    <row r="210" spans="3:49" x14ac:dyDescent="0.3">
      <c r="C210" s="72"/>
      <c r="D210" s="71"/>
      <c r="E210" s="71"/>
      <c r="F210" s="71"/>
      <c r="G210" s="71">
        <v>71.060523986816406</v>
      </c>
      <c r="H210" s="71"/>
      <c r="I210" s="73"/>
      <c r="K210" s="48"/>
      <c r="L210" s="47"/>
      <c r="M210" s="47"/>
      <c r="N210" s="47"/>
      <c r="O210" s="47">
        <v>70.104591369628906</v>
      </c>
      <c r="P210" s="47"/>
      <c r="Q210" s="49"/>
      <c r="S210" s="48"/>
      <c r="T210" s="47"/>
      <c r="U210" s="47"/>
      <c r="V210" s="47"/>
      <c r="W210" s="47">
        <v>1.4984048604965201</v>
      </c>
      <c r="X210" s="47"/>
      <c r="Y210" s="49"/>
      <c r="AA210" s="48"/>
      <c r="AB210" s="47"/>
      <c r="AC210" s="47"/>
      <c r="AD210" s="47"/>
      <c r="AE210" s="47">
        <v>72.369941711425696</v>
      </c>
      <c r="AF210" s="47"/>
      <c r="AG210" s="49"/>
      <c r="AI210" s="48"/>
      <c r="AJ210" s="47"/>
      <c r="AK210" s="47"/>
      <c r="AL210" s="47"/>
      <c r="AM210" s="47">
        <v>3.7637565135955802</v>
      </c>
      <c r="AN210" s="47"/>
      <c r="AO210" s="49"/>
      <c r="AQ210" s="48"/>
      <c r="AR210" s="47"/>
      <c r="AS210" s="47"/>
      <c r="AT210" s="47"/>
      <c r="AU210" s="47">
        <v>69.255302429199205</v>
      </c>
      <c r="AV210" s="47"/>
      <c r="AW210" s="49"/>
    </row>
    <row r="211" spans="3:49" x14ac:dyDescent="0.3">
      <c r="C211" s="72"/>
      <c r="D211" s="71"/>
      <c r="E211" s="71"/>
      <c r="F211" s="71"/>
      <c r="G211" s="71">
        <v>71.060523986816406</v>
      </c>
      <c r="H211" s="71"/>
      <c r="I211" s="73"/>
      <c r="K211" s="48"/>
      <c r="L211" s="47"/>
      <c r="M211" s="47"/>
      <c r="N211" s="47"/>
      <c r="O211" s="47">
        <v>77.263755798339801</v>
      </c>
      <c r="P211" s="47"/>
      <c r="Q211" s="49"/>
      <c r="S211" s="48"/>
      <c r="T211" s="47"/>
      <c r="U211" s="47"/>
      <c r="V211" s="47"/>
      <c r="W211" s="47">
        <v>1.2792276144027701</v>
      </c>
      <c r="X211" s="47"/>
      <c r="Y211" s="49"/>
      <c r="AA211" s="48"/>
      <c r="AB211" s="47"/>
      <c r="AC211" s="47"/>
      <c r="AD211" s="47"/>
      <c r="AE211" s="47">
        <v>80.415809631347599</v>
      </c>
      <c r="AF211" s="47"/>
      <c r="AG211" s="49"/>
      <c r="AI211" s="48"/>
      <c r="AJ211" s="47"/>
      <c r="AK211" s="47"/>
      <c r="AL211" s="47"/>
      <c r="AM211" s="47">
        <v>4.4312815666198704</v>
      </c>
      <c r="AN211" s="47"/>
      <c r="AO211" s="49"/>
      <c r="AQ211" s="48"/>
      <c r="AR211" s="47"/>
      <c r="AS211" s="47"/>
      <c r="AT211" s="47"/>
      <c r="AU211" s="47">
        <v>76.775199890136705</v>
      </c>
      <c r="AV211" s="47"/>
      <c r="AW211" s="49"/>
    </row>
    <row r="212" spans="3:49" x14ac:dyDescent="0.3">
      <c r="C212" s="72"/>
      <c r="D212" s="71"/>
      <c r="E212" s="71"/>
      <c r="F212" s="71"/>
      <c r="G212" s="71">
        <v>71.060523986816406</v>
      </c>
      <c r="H212" s="71"/>
      <c r="I212" s="73"/>
      <c r="K212" s="48"/>
      <c r="L212" s="47"/>
      <c r="M212" s="47"/>
      <c r="N212" s="47"/>
      <c r="O212" s="47">
        <v>77.263755798339801</v>
      </c>
      <c r="P212" s="47"/>
      <c r="Q212" s="49"/>
      <c r="S212" s="48"/>
      <c r="T212" s="47"/>
      <c r="U212" s="47"/>
      <c r="V212" s="47"/>
      <c r="W212" s="47">
        <v>1.2792276144027701</v>
      </c>
      <c r="X212" s="47"/>
      <c r="Y212" s="49"/>
      <c r="AA212" s="48"/>
      <c r="AB212" s="47"/>
      <c r="AC212" s="47"/>
      <c r="AD212" s="47"/>
      <c r="AE212" s="47">
        <v>80.415809631347599</v>
      </c>
      <c r="AF212" s="47"/>
      <c r="AG212" s="49"/>
      <c r="AI212" s="48"/>
      <c r="AJ212" s="47"/>
      <c r="AK212" s="47"/>
      <c r="AL212" s="47"/>
      <c r="AM212" s="47">
        <v>4.4312815666198704</v>
      </c>
      <c r="AN212" s="47"/>
      <c r="AO212" s="49"/>
      <c r="AQ212" s="48"/>
      <c r="AR212" s="47"/>
      <c r="AS212" s="47"/>
      <c r="AT212" s="47"/>
      <c r="AU212" s="47">
        <v>76.775199890136705</v>
      </c>
      <c r="AV212" s="47"/>
      <c r="AW212" s="49"/>
    </row>
    <row r="213" spans="3:49" x14ac:dyDescent="0.3">
      <c r="C213" s="72"/>
      <c r="D213" s="71"/>
      <c r="E213" s="71"/>
      <c r="F213" s="71"/>
      <c r="G213" s="71">
        <v>71.060523986816406</v>
      </c>
      <c r="H213" s="71"/>
      <c r="I213" s="73"/>
      <c r="K213" s="48"/>
      <c r="L213" s="47"/>
      <c r="M213" s="47"/>
      <c r="N213" s="47"/>
      <c r="O213" s="47">
        <v>77.263755798339801</v>
      </c>
      <c r="P213" s="47"/>
      <c r="Q213" s="49"/>
      <c r="S213" s="48"/>
      <c r="T213" s="47"/>
      <c r="U213" s="47"/>
      <c r="V213" s="47"/>
      <c r="W213" s="47">
        <v>1.2792276144027701</v>
      </c>
      <c r="X213" s="47"/>
      <c r="Y213" s="49"/>
      <c r="AA213" s="48"/>
      <c r="AB213" s="47"/>
      <c r="AC213" s="47"/>
      <c r="AD213" s="47"/>
      <c r="AE213" s="47">
        <v>80.415809631347599</v>
      </c>
      <c r="AF213" s="47"/>
      <c r="AG213" s="49"/>
      <c r="AI213" s="48"/>
      <c r="AJ213" s="47"/>
      <c r="AK213" s="47"/>
      <c r="AL213" s="47"/>
      <c r="AM213" s="47">
        <v>4.4312815666198704</v>
      </c>
      <c r="AN213" s="47"/>
      <c r="AO213" s="49"/>
      <c r="AQ213" s="48"/>
      <c r="AR213" s="47"/>
      <c r="AS213" s="47"/>
      <c r="AT213" s="47"/>
      <c r="AU213" s="47">
        <v>76.775199890136705</v>
      </c>
      <c r="AV213" s="47"/>
      <c r="AW213" s="49"/>
    </row>
    <row r="214" spans="3:49" x14ac:dyDescent="0.3">
      <c r="C214" s="72"/>
      <c r="D214" s="71"/>
      <c r="E214" s="71"/>
      <c r="F214" s="71"/>
      <c r="G214" s="71">
        <v>72.975624084472599</v>
      </c>
      <c r="H214" s="71"/>
      <c r="I214" s="73"/>
      <c r="K214" s="48"/>
      <c r="L214" s="47"/>
      <c r="M214" s="47"/>
      <c r="N214" s="47"/>
      <c r="O214" s="47">
        <v>70.104591369628906</v>
      </c>
      <c r="P214" s="47"/>
      <c r="Q214" s="49"/>
      <c r="S214" s="48"/>
      <c r="T214" s="47"/>
      <c r="U214" s="47"/>
      <c r="V214" s="47"/>
      <c r="W214" s="47">
        <v>1.4984048604965201</v>
      </c>
      <c r="X214" s="47"/>
      <c r="Y214" s="49"/>
      <c r="AA214" s="48"/>
      <c r="AB214" s="47"/>
      <c r="AC214" s="47"/>
      <c r="AD214" s="47"/>
      <c r="AE214" s="47">
        <v>72.369941711425696</v>
      </c>
      <c r="AF214" s="47"/>
      <c r="AG214" s="49"/>
      <c r="AI214" s="48"/>
      <c r="AJ214" s="47"/>
      <c r="AK214" s="47"/>
      <c r="AL214" s="47"/>
      <c r="AM214" s="47">
        <v>3.7637565135955802</v>
      </c>
      <c r="AN214" s="47"/>
      <c r="AO214" s="49"/>
      <c r="AQ214" s="48"/>
      <c r="AR214" s="47"/>
      <c r="AS214" s="47"/>
      <c r="AT214" s="47"/>
      <c r="AU214" s="47">
        <v>69.255302429199205</v>
      </c>
      <c r="AV214" s="47"/>
      <c r="AW214" s="49"/>
    </row>
    <row r="215" spans="3:49" x14ac:dyDescent="0.3">
      <c r="C215" s="72"/>
      <c r="D215" s="71"/>
      <c r="E215" s="71"/>
      <c r="F215" s="71"/>
      <c r="G215" s="71">
        <v>72.975624084472599</v>
      </c>
      <c r="H215" s="71"/>
      <c r="I215" s="73"/>
      <c r="K215" s="48"/>
      <c r="L215" s="47"/>
      <c r="M215" s="47"/>
      <c r="N215" s="47"/>
      <c r="O215" s="47">
        <v>64.554435729980398</v>
      </c>
      <c r="P215" s="47"/>
      <c r="Q215" s="49"/>
      <c r="S215" s="48"/>
      <c r="T215" s="47"/>
      <c r="U215" s="47"/>
      <c r="V215" s="47"/>
      <c r="W215" s="47">
        <v>2.2346017360687198</v>
      </c>
      <c r="X215" s="47"/>
      <c r="Y215" s="49"/>
      <c r="AA215" s="48"/>
      <c r="AB215" s="47"/>
      <c r="AC215" s="47"/>
      <c r="AD215" s="47"/>
      <c r="AE215" s="47">
        <v>65.805091857910099</v>
      </c>
      <c r="AF215" s="47"/>
      <c r="AG215" s="49"/>
      <c r="AI215" s="48"/>
      <c r="AJ215" s="47"/>
      <c r="AK215" s="47"/>
      <c r="AL215" s="47"/>
      <c r="AM215" s="47">
        <v>3.4852545261382999</v>
      </c>
      <c r="AN215" s="47"/>
      <c r="AO215" s="49"/>
      <c r="AQ215" s="48"/>
      <c r="AR215" s="47"/>
      <c r="AS215" s="47"/>
      <c r="AT215" s="47"/>
      <c r="AU215" s="47">
        <v>62.8328437805175</v>
      </c>
      <c r="AV215" s="47"/>
      <c r="AW215" s="49"/>
    </row>
    <row r="216" spans="3:49" x14ac:dyDescent="0.3">
      <c r="C216" s="72"/>
      <c r="D216" s="71"/>
      <c r="E216" s="71"/>
      <c r="F216" s="71"/>
      <c r="G216" s="71">
        <v>72.975624084472599</v>
      </c>
      <c r="H216" s="71"/>
      <c r="I216" s="73"/>
      <c r="K216" s="48"/>
      <c r="L216" s="47"/>
      <c r="M216" s="47"/>
      <c r="N216" s="47"/>
      <c r="O216" s="47">
        <v>64.554435729980398</v>
      </c>
      <c r="P216" s="47"/>
      <c r="Q216" s="49"/>
      <c r="S216" s="48"/>
      <c r="T216" s="47"/>
      <c r="U216" s="47"/>
      <c r="V216" s="47"/>
      <c r="W216" s="47">
        <v>2.2346017360687198</v>
      </c>
      <c r="X216" s="47"/>
      <c r="Y216" s="49"/>
      <c r="AA216" s="48"/>
      <c r="AB216" s="47"/>
      <c r="AC216" s="47"/>
      <c r="AD216" s="47"/>
      <c r="AE216" s="47">
        <v>65.805091857910099</v>
      </c>
      <c r="AF216" s="47"/>
      <c r="AG216" s="49"/>
      <c r="AI216" s="48"/>
      <c r="AJ216" s="47"/>
      <c r="AK216" s="47"/>
      <c r="AL216" s="47"/>
      <c r="AM216" s="47">
        <v>3.4852545261382999</v>
      </c>
      <c r="AN216" s="47"/>
      <c r="AO216" s="49"/>
      <c r="AQ216" s="48"/>
      <c r="AR216" s="47"/>
      <c r="AS216" s="47"/>
      <c r="AT216" s="47"/>
      <c r="AU216" s="47">
        <v>62.8328437805175</v>
      </c>
      <c r="AV216" s="47"/>
      <c r="AW216" s="49"/>
    </row>
    <row r="217" spans="3:49" x14ac:dyDescent="0.3">
      <c r="C217" s="72"/>
      <c r="D217" s="71"/>
      <c r="E217" s="71"/>
      <c r="F217" s="71"/>
      <c r="G217" s="71">
        <v>72.975624084472599</v>
      </c>
      <c r="H217" s="71"/>
      <c r="I217" s="73"/>
      <c r="K217" s="48"/>
      <c r="L217" s="47"/>
      <c r="M217" s="47"/>
      <c r="N217" s="47"/>
      <c r="O217" s="47">
        <v>64.554435729980398</v>
      </c>
      <c r="P217" s="47"/>
      <c r="Q217" s="49"/>
      <c r="S217" s="48"/>
      <c r="T217" s="47"/>
      <c r="U217" s="47"/>
      <c r="V217" s="47"/>
      <c r="W217" s="47">
        <v>2.2346017360687198</v>
      </c>
      <c r="X217" s="47"/>
      <c r="Y217" s="49"/>
      <c r="AA217" s="48"/>
      <c r="AB217" s="47"/>
      <c r="AC217" s="47"/>
      <c r="AD217" s="47"/>
      <c r="AE217" s="47">
        <v>65.805091857910099</v>
      </c>
      <c r="AF217" s="47"/>
      <c r="AG217" s="49"/>
      <c r="AI217" s="48"/>
      <c r="AJ217" s="47"/>
      <c r="AK217" s="47"/>
      <c r="AL217" s="47"/>
      <c r="AM217" s="47">
        <v>3.4852545261382999</v>
      </c>
      <c r="AN217" s="47"/>
      <c r="AO217" s="49"/>
      <c r="AQ217" s="48"/>
      <c r="AR217" s="47"/>
      <c r="AS217" s="47"/>
      <c r="AT217" s="47"/>
      <c r="AU217" s="47">
        <v>62.8328437805175</v>
      </c>
      <c r="AV217" s="47"/>
      <c r="AW217" s="49"/>
    </row>
    <row r="218" spans="3:49" x14ac:dyDescent="0.3">
      <c r="C218" s="72"/>
      <c r="D218" s="71"/>
      <c r="E218" s="71"/>
      <c r="F218" s="71"/>
      <c r="G218" s="71">
        <v>72.975624084472599</v>
      </c>
      <c r="H218" s="71"/>
      <c r="I218" s="73"/>
      <c r="K218" s="48"/>
      <c r="L218" s="47"/>
      <c r="M218" s="47"/>
      <c r="N218" s="47"/>
      <c r="O218" s="47">
        <v>64.554435729980398</v>
      </c>
      <c r="P218" s="47"/>
      <c r="Q218" s="49"/>
      <c r="S218" s="48"/>
      <c r="T218" s="47"/>
      <c r="U218" s="47"/>
      <c r="V218" s="47"/>
      <c r="W218" s="47">
        <v>2.2346017360687198</v>
      </c>
      <c r="X218" s="47"/>
      <c r="Y218" s="49"/>
      <c r="AA218" s="48"/>
      <c r="AB218" s="47"/>
      <c r="AC218" s="47"/>
      <c r="AD218" s="47"/>
      <c r="AE218" s="47">
        <v>65.805091857910099</v>
      </c>
      <c r="AF218" s="47"/>
      <c r="AG218" s="49"/>
      <c r="AI218" s="48"/>
      <c r="AJ218" s="47"/>
      <c r="AK218" s="47"/>
      <c r="AL218" s="47"/>
      <c r="AM218" s="47">
        <v>3.4852545261382999</v>
      </c>
      <c r="AN218" s="47"/>
      <c r="AO218" s="49"/>
      <c r="AQ218" s="48"/>
      <c r="AR218" s="47"/>
      <c r="AS218" s="47"/>
      <c r="AT218" s="47"/>
      <c r="AU218" s="47">
        <v>62.8328437805175</v>
      </c>
      <c r="AV218" s="47"/>
      <c r="AW218" s="49"/>
    </row>
    <row r="219" spans="3:49" x14ac:dyDescent="0.3">
      <c r="C219" s="72"/>
      <c r="D219" s="71"/>
      <c r="E219" s="71"/>
      <c r="F219" s="71"/>
      <c r="G219" s="71">
        <v>72.975624084472599</v>
      </c>
      <c r="H219" s="71"/>
      <c r="I219" s="73"/>
      <c r="K219" s="48"/>
      <c r="L219" s="47"/>
      <c r="M219" s="47"/>
      <c r="N219" s="47"/>
      <c r="O219" s="47">
        <v>64.554435729980398</v>
      </c>
      <c r="P219" s="47"/>
      <c r="Q219" s="49"/>
      <c r="S219" s="48"/>
      <c r="T219" s="47"/>
      <c r="U219" s="47"/>
      <c r="V219" s="47"/>
      <c r="W219" s="47">
        <v>2.2346017360687198</v>
      </c>
      <c r="X219" s="47"/>
      <c r="Y219" s="49"/>
      <c r="AA219" s="48"/>
      <c r="AB219" s="47"/>
      <c r="AC219" s="47"/>
      <c r="AD219" s="47"/>
      <c r="AE219" s="47">
        <v>65.805091857910099</v>
      </c>
      <c r="AF219" s="47"/>
      <c r="AG219" s="49"/>
      <c r="AI219" s="48"/>
      <c r="AJ219" s="47"/>
      <c r="AK219" s="47"/>
      <c r="AL219" s="47"/>
      <c r="AM219" s="47">
        <v>3.4852545261382999</v>
      </c>
      <c r="AN219" s="47"/>
      <c r="AO219" s="49"/>
      <c r="AQ219" s="48"/>
      <c r="AR219" s="47"/>
      <c r="AS219" s="47"/>
      <c r="AT219" s="47"/>
      <c r="AU219" s="47">
        <v>62.8328437805175</v>
      </c>
      <c r="AV219" s="47"/>
      <c r="AW219" s="49"/>
    </row>
    <row r="220" spans="3:49" x14ac:dyDescent="0.3">
      <c r="C220" s="72"/>
      <c r="D220" s="71"/>
      <c r="E220" s="71"/>
      <c r="F220" s="71"/>
      <c r="G220" s="71">
        <v>72.975624084472599</v>
      </c>
      <c r="H220" s="71"/>
      <c r="I220" s="73"/>
      <c r="K220" s="48"/>
      <c r="L220" s="47"/>
      <c r="M220" s="47"/>
      <c r="N220" s="47"/>
      <c r="O220" s="47">
        <v>64.554435729980398</v>
      </c>
      <c r="P220" s="47"/>
      <c r="Q220" s="49"/>
      <c r="S220" s="48"/>
      <c r="T220" s="47"/>
      <c r="U220" s="47"/>
      <c r="V220" s="47"/>
      <c r="W220" s="47">
        <v>2.2346017360687198</v>
      </c>
      <c r="X220" s="47"/>
      <c r="Y220" s="49"/>
      <c r="AA220" s="48"/>
      <c r="AB220" s="47"/>
      <c r="AC220" s="47"/>
      <c r="AD220" s="47"/>
      <c r="AE220" s="47">
        <v>65.805091857910099</v>
      </c>
      <c r="AF220" s="47"/>
      <c r="AG220" s="49"/>
      <c r="AI220" s="48"/>
      <c r="AJ220" s="47"/>
      <c r="AK220" s="47"/>
      <c r="AL220" s="47"/>
      <c r="AM220" s="47">
        <v>3.4852545261382999</v>
      </c>
      <c r="AN220" s="47"/>
      <c r="AO220" s="49"/>
      <c r="AQ220" s="48"/>
      <c r="AR220" s="47"/>
      <c r="AS220" s="47"/>
      <c r="AT220" s="47"/>
      <c r="AU220" s="47">
        <v>62.8328437805175</v>
      </c>
      <c r="AV220" s="47"/>
      <c r="AW220" s="49"/>
    </row>
    <row r="221" spans="3:49" x14ac:dyDescent="0.3">
      <c r="C221" s="72"/>
      <c r="D221" s="71"/>
      <c r="E221" s="71"/>
      <c r="F221" s="71"/>
      <c r="G221" s="71">
        <v>72.975624084472599</v>
      </c>
      <c r="H221" s="71"/>
      <c r="I221" s="73"/>
      <c r="K221" s="48"/>
      <c r="L221" s="47"/>
      <c r="M221" s="47"/>
      <c r="N221" s="47"/>
      <c r="O221" s="47">
        <v>64.554435729980398</v>
      </c>
      <c r="P221" s="47"/>
      <c r="Q221" s="49"/>
      <c r="S221" s="48"/>
      <c r="T221" s="47"/>
      <c r="U221" s="47"/>
      <c r="V221" s="47"/>
      <c r="W221" s="47">
        <v>2.2346017360687198</v>
      </c>
      <c r="X221" s="47"/>
      <c r="Y221" s="49"/>
      <c r="AA221" s="48"/>
      <c r="AB221" s="47"/>
      <c r="AC221" s="47"/>
      <c r="AD221" s="47"/>
      <c r="AE221" s="47">
        <v>65.805091857910099</v>
      </c>
      <c r="AF221" s="47"/>
      <c r="AG221" s="49"/>
      <c r="AI221" s="48"/>
      <c r="AJ221" s="47"/>
      <c r="AK221" s="47"/>
      <c r="AL221" s="47"/>
      <c r="AM221" s="47">
        <v>3.4852545261382999</v>
      </c>
      <c r="AN221" s="47"/>
      <c r="AO221" s="49"/>
      <c r="AQ221" s="48"/>
      <c r="AR221" s="47"/>
      <c r="AS221" s="47"/>
      <c r="AT221" s="47"/>
      <c r="AU221" s="47">
        <v>62.8328437805175</v>
      </c>
      <c r="AV221" s="47"/>
      <c r="AW221" s="49"/>
    </row>
    <row r="222" spans="3:49" x14ac:dyDescent="0.3">
      <c r="C222" s="72"/>
      <c r="D222" s="71"/>
      <c r="E222" s="71"/>
      <c r="F222" s="71"/>
      <c r="G222" s="71">
        <v>72.975624084472599</v>
      </c>
      <c r="H222" s="71"/>
      <c r="I222" s="73"/>
      <c r="K222" s="48"/>
      <c r="L222" s="47"/>
      <c r="M222" s="47"/>
      <c r="N222" s="47"/>
      <c r="O222" s="47">
        <v>64.554435729980398</v>
      </c>
      <c r="P222" s="47"/>
      <c r="Q222" s="49"/>
      <c r="S222" s="48"/>
      <c r="T222" s="47"/>
      <c r="U222" s="47"/>
      <c r="V222" s="47"/>
      <c r="W222" s="47">
        <v>2.2346017360687198</v>
      </c>
      <c r="X222" s="47"/>
      <c r="Y222" s="49"/>
      <c r="AA222" s="48"/>
      <c r="AB222" s="47"/>
      <c r="AC222" s="47"/>
      <c r="AD222" s="47"/>
      <c r="AE222" s="47">
        <v>65.805091857910099</v>
      </c>
      <c r="AF222" s="47"/>
      <c r="AG222" s="49"/>
      <c r="AI222" s="48"/>
      <c r="AJ222" s="47"/>
      <c r="AK222" s="47"/>
      <c r="AL222" s="47"/>
      <c r="AM222" s="47">
        <v>3.4852545261382999</v>
      </c>
      <c r="AN222" s="47"/>
      <c r="AO222" s="49"/>
      <c r="AQ222" s="48"/>
      <c r="AR222" s="47"/>
      <c r="AS222" s="47"/>
      <c r="AT222" s="47"/>
      <c r="AU222" s="47">
        <v>62.8328437805175</v>
      </c>
      <c r="AV222" s="47"/>
      <c r="AW222" s="49"/>
    </row>
    <row r="223" spans="3:49" x14ac:dyDescent="0.3">
      <c r="C223" s="72"/>
      <c r="D223" s="71"/>
      <c r="E223" s="71"/>
      <c r="F223" s="71"/>
      <c r="G223" s="71">
        <v>72.975624084472599</v>
      </c>
      <c r="H223" s="71"/>
      <c r="I223" s="73"/>
      <c r="K223" s="48"/>
      <c r="L223" s="47"/>
      <c r="M223" s="47"/>
      <c r="N223" s="47"/>
      <c r="O223" s="47">
        <v>64.554435729980398</v>
      </c>
      <c r="P223" s="47"/>
      <c r="Q223" s="49"/>
      <c r="S223" s="48"/>
      <c r="T223" s="47"/>
      <c r="U223" s="47"/>
      <c r="V223" s="47"/>
      <c r="W223" s="47">
        <v>2.2346017360687198</v>
      </c>
      <c r="X223" s="47"/>
      <c r="Y223" s="49"/>
      <c r="AA223" s="48"/>
      <c r="AB223" s="47"/>
      <c r="AC223" s="47"/>
      <c r="AD223" s="47"/>
      <c r="AE223" s="47">
        <v>65.805091857910099</v>
      </c>
      <c r="AF223" s="47"/>
      <c r="AG223" s="49"/>
      <c r="AI223" s="48"/>
      <c r="AJ223" s="47"/>
      <c r="AK223" s="47"/>
      <c r="AL223" s="47"/>
      <c r="AM223" s="47">
        <v>3.4852545261382999</v>
      </c>
      <c r="AN223" s="47"/>
      <c r="AO223" s="49"/>
      <c r="AQ223" s="48"/>
      <c r="AR223" s="47"/>
      <c r="AS223" s="47"/>
      <c r="AT223" s="47"/>
      <c r="AU223" s="47">
        <v>62.8328437805175</v>
      </c>
      <c r="AV223" s="47"/>
      <c r="AW223" s="49"/>
    </row>
    <row r="224" spans="3:49" x14ac:dyDescent="0.3">
      <c r="C224" s="72"/>
      <c r="D224" s="71"/>
      <c r="E224" s="71"/>
      <c r="F224" s="71"/>
      <c r="G224" s="71">
        <v>72.975624084472599</v>
      </c>
      <c r="H224" s="71"/>
      <c r="I224" s="73"/>
      <c r="K224" s="48"/>
      <c r="L224" s="47"/>
      <c r="M224" s="47"/>
      <c r="N224" s="47"/>
      <c r="O224" s="47">
        <v>64.554435729980398</v>
      </c>
      <c r="P224" s="47"/>
      <c r="Q224" s="49"/>
      <c r="S224" s="48"/>
      <c r="T224" s="47"/>
      <c r="U224" s="47"/>
      <c r="V224" s="47"/>
      <c r="W224" s="47">
        <v>2.2346017360687198</v>
      </c>
      <c r="X224" s="47"/>
      <c r="Y224" s="49"/>
      <c r="AA224" s="48"/>
      <c r="AB224" s="47"/>
      <c r="AC224" s="47"/>
      <c r="AD224" s="47"/>
      <c r="AE224" s="47">
        <v>65.805091857910099</v>
      </c>
      <c r="AF224" s="47"/>
      <c r="AG224" s="49"/>
      <c r="AI224" s="48"/>
      <c r="AJ224" s="47"/>
      <c r="AK224" s="47"/>
      <c r="AL224" s="47"/>
      <c r="AM224" s="47">
        <v>3.4852545261382999</v>
      </c>
      <c r="AN224" s="47"/>
      <c r="AO224" s="49"/>
      <c r="AQ224" s="48"/>
      <c r="AR224" s="47"/>
      <c r="AS224" s="47"/>
      <c r="AT224" s="47"/>
      <c r="AU224" s="47">
        <v>62.8328437805175</v>
      </c>
      <c r="AV224" s="47"/>
      <c r="AW224" s="49"/>
    </row>
    <row r="225" spans="3:49" x14ac:dyDescent="0.3">
      <c r="C225" s="72"/>
      <c r="D225" s="71"/>
      <c r="E225" s="71"/>
      <c r="F225" s="71"/>
      <c r="G225" s="71">
        <v>72.975624084472599</v>
      </c>
      <c r="H225" s="71"/>
      <c r="I225" s="73"/>
      <c r="K225" s="48"/>
      <c r="L225" s="47"/>
      <c r="M225" s="47"/>
      <c r="N225" s="47"/>
      <c r="O225" s="47">
        <v>70.104591369628906</v>
      </c>
      <c r="P225" s="47"/>
      <c r="Q225" s="49"/>
      <c r="S225" s="48"/>
      <c r="T225" s="47"/>
      <c r="U225" s="47"/>
      <c r="V225" s="47"/>
      <c r="W225" s="47">
        <v>1.4984048604965201</v>
      </c>
      <c r="X225" s="47"/>
      <c r="Y225" s="49"/>
      <c r="AA225" s="48"/>
      <c r="AB225" s="47"/>
      <c r="AC225" s="47"/>
      <c r="AD225" s="47"/>
      <c r="AE225" s="47">
        <v>72.369941711425696</v>
      </c>
      <c r="AF225" s="47"/>
      <c r="AG225" s="49"/>
      <c r="AI225" s="48"/>
      <c r="AJ225" s="47"/>
      <c r="AK225" s="47"/>
      <c r="AL225" s="47"/>
      <c r="AM225" s="47">
        <v>3.7637565135955802</v>
      </c>
      <c r="AN225" s="47"/>
      <c r="AO225" s="49"/>
      <c r="AQ225" s="48"/>
      <c r="AR225" s="47"/>
      <c r="AS225" s="47"/>
      <c r="AT225" s="47"/>
      <c r="AU225" s="47">
        <v>69.255302429199205</v>
      </c>
      <c r="AV225" s="47"/>
      <c r="AW225" s="49"/>
    </row>
    <row r="226" spans="3:49" x14ac:dyDescent="0.3">
      <c r="C226" s="72"/>
      <c r="D226" s="71"/>
      <c r="E226" s="71"/>
      <c r="F226" s="71"/>
      <c r="G226" s="71">
        <v>68.531494140625</v>
      </c>
      <c r="H226" s="71"/>
      <c r="I226" s="73"/>
      <c r="K226" s="48"/>
      <c r="L226" s="47"/>
      <c r="M226" s="47"/>
      <c r="N226" s="47"/>
      <c r="O226" s="47">
        <v>66.889480590820298</v>
      </c>
      <c r="P226" s="47"/>
      <c r="Q226" s="49"/>
      <c r="S226" s="48"/>
      <c r="T226" s="47"/>
      <c r="U226" s="47"/>
      <c r="V226" s="47"/>
      <c r="W226" s="47">
        <v>1.42703068256378</v>
      </c>
      <c r="X226" s="47"/>
      <c r="Y226" s="49"/>
      <c r="AA226" s="48"/>
      <c r="AB226" s="47"/>
      <c r="AC226" s="47"/>
      <c r="AD226" s="47"/>
      <c r="AE226" s="47">
        <v>69.371063232421804</v>
      </c>
      <c r="AF226" s="47"/>
      <c r="AG226" s="49"/>
      <c r="AI226" s="48"/>
      <c r="AJ226" s="47"/>
      <c r="AK226" s="47"/>
      <c r="AL226" s="47"/>
      <c r="AM226" s="47">
        <v>3.90860795974731</v>
      </c>
      <c r="AN226" s="47"/>
      <c r="AO226" s="49"/>
      <c r="AQ226" s="48"/>
      <c r="AR226" s="47"/>
      <c r="AS226" s="47"/>
      <c r="AT226" s="47"/>
      <c r="AU226" s="47">
        <v>66.247482299804602</v>
      </c>
      <c r="AV226" s="47"/>
      <c r="AW226" s="49"/>
    </row>
    <row r="227" spans="3:49" x14ac:dyDescent="0.3">
      <c r="C227" s="72"/>
      <c r="D227" s="71"/>
      <c r="E227" s="71"/>
      <c r="F227" s="71"/>
      <c r="G227" s="71">
        <v>68.531494140625</v>
      </c>
      <c r="H227" s="71"/>
      <c r="I227" s="73"/>
      <c r="K227" s="48"/>
      <c r="L227" s="47"/>
      <c r="M227" s="47"/>
      <c r="N227" s="47"/>
      <c r="O227" s="47">
        <v>66.889480590820298</v>
      </c>
      <c r="P227" s="47"/>
      <c r="Q227" s="49"/>
      <c r="S227" s="48"/>
      <c r="T227" s="47"/>
      <c r="U227" s="47"/>
      <c r="V227" s="47"/>
      <c r="W227" s="47">
        <v>1.42703068256378</v>
      </c>
      <c r="X227" s="47"/>
      <c r="Y227" s="49"/>
      <c r="AA227" s="48"/>
      <c r="AB227" s="47"/>
      <c r="AC227" s="47"/>
      <c r="AD227" s="47"/>
      <c r="AE227" s="47">
        <v>69.371063232421804</v>
      </c>
      <c r="AF227" s="47"/>
      <c r="AG227" s="49"/>
      <c r="AI227" s="48"/>
      <c r="AJ227" s="47"/>
      <c r="AK227" s="47"/>
      <c r="AL227" s="47"/>
      <c r="AM227" s="47">
        <v>3.90860795974731</v>
      </c>
      <c r="AN227" s="47"/>
      <c r="AO227" s="49"/>
      <c r="AQ227" s="48"/>
      <c r="AR227" s="47"/>
      <c r="AS227" s="47"/>
      <c r="AT227" s="47"/>
      <c r="AU227" s="47">
        <v>66.247482299804602</v>
      </c>
      <c r="AV227" s="47"/>
      <c r="AW227" s="49"/>
    </row>
    <row r="228" spans="3:49" x14ac:dyDescent="0.3">
      <c r="C228" s="72"/>
      <c r="D228" s="71"/>
      <c r="E228" s="71"/>
      <c r="F228" s="71"/>
      <c r="G228" s="71">
        <v>68.531494140625</v>
      </c>
      <c r="H228" s="71"/>
      <c r="I228" s="73"/>
      <c r="K228" s="48"/>
      <c r="L228" s="47"/>
      <c r="M228" s="47"/>
      <c r="N228" s="47"/>
      <c r="O228" s="47">
        <v>66.889480590820298</v>
      </c>
      <c r="P228" s="47"/>
      <c r="Q228" s="49"/>
      <c r="S228" s="48"/>
      <c r="T228" s="47"/>
      <c r="U228" s="47"/>
      <c r="V228" s="47"/>
      <c r="W228" s="47">
        <v>1.42703068256378</v>
      </c>
      <c r="X228" s="47"/>
      <c r="Y228" s="49"/>
      <c r="AA228" s="48"/>
      <c r="AB228" s="47"/>
      <c r="AC228" s="47"/>
      <c r="AD228" s="47"/>
      <c r="AE228" s="47">
        <v>69.371063232421804</v>
      </c>
      <c r="AF228" s="47"/>
      <c r="AG228" s="49"/>
      <c r="AI228" s="48"/>
      <c r="AJ228" s="47"/>
      <c r="AK228" s="47"/>
      <c r="AL228" s="47"/>
      <c r="AM228" s="47">
        <v>3.90860795974731</v>
      </c>
      <c r="AN228" s="47"/>
      <c r="AO228" s="49"/>
      <c r="AQ228" s="48"/>
      <c r="AR228" s="47"/>
      <c r="AS228" s="47"/>
      <c r="AT228" s="47"/>
      <c r="AU228" s="47">
        <v>66.247482299804602</v>
      </c>
      <c r="AV228" s="47"/>
      <c r="AW228" s="49"/>
    </row>
    <row r="229" spans="3:49" x14ac:dyDescent="0.3">
      <c r="C229" s="72"/>
      <c r="D229" s="71"/>
      <c r="E229" s="71"/>
      <c r="F229" s="71"/>
      <c r="G229" s="71">
        <v>68.531494140625</v>
      </c>
      <c r="H229" s="71"/>
      <c r="I229" s="73"/>
      <c r="K229" s="48"/>
      <c r="L229" s="47"/>
      <c r="M229" s="47"/>
      <c r="N229" s="47"/>
      <c r="O229" s="47">
        <v>66.889480590820298</v>
      </c>
      <c r="P229" s="47"/>
      <c r="Q229" s="49"/>
      <c r="S229" s="48"/>
      <c r="T229" s="47"/>
      <c r="U229" s="47"/>
      <c r="V229" s="47"/>
      <c r="W229" s="47">
        <v>1.42703068256378</v>
      </c>
      <c r="X229" s="47"/>
      <c r="Y229" s="49"/>
      <c r="AA229" s="48"/>
      <c r="AB229" s="47"/>
      <c r="AC229" s="47"/>
      <c r="AD229" s="47"/>
      <c r="AE229" s="47">
        <v>69.371063232421804</v>
      </c>
      <c r="AF229" s="47"/>
      <c r="AG229" s="49"/>
      <c r="AI229" s="48"/>
      <c r="AJ229" s="47"/>
      <c r="AK229" s="47"/>
      <c r="AL229" s="47"/>
      <c r="AM229" s="47">
        <v>3.90860795974731</v>
      </c>
      <c r="AN229" s="47"/>
      <c r="AO229" s="49"/>
      <c r="AQ229" s="48"/>
      <c r="AR229" s="47"/>
      <c r="AS229" s="47"/>
      <c r="AT229" s="47"/>
      <c r="AU229" s="47">
        <v>66.247482299804602</v>
      </c>
      <c r="AV229" s="47"/>
      <c r="AW229" s="49"/>
    </row>
    <row r="230" spans="3:49" x14ac:dyDescent="0.3">
      <c r="C230" s="72"/>
      <c r="D230" s="71"/>
      <c r="E230" s="71"/>
      <c r="F230" s="71"/>
      <c r="G230" s="71">
        <v>80.095870971679602</v>
      </c>
      <c r="H230" s="71"/>
      <c r="I230" s="73"/>
      <c r="K230" s="48"/>
      <c r="L230" s="47"/>
      <c r="M230" s="47"/>
      <c r="N230" s="47"/>
      <c r="O230" s="47">
        <v>66.889480590820298</v>
      </c>
      <c r="P230" s="47"/>
      <c r="Q230" s="49"/>
      <c r="S230" s="48"/>
      <c r="T230" s="47"/>
      <c r="U230" s="47"/>
      <c r="V230" s="47"/>
      <c r="W230" s="47">
        <v>1.42703068256378</v>
      </c>
      <c r="X230" s="47"/>
      <c r="Y230" s="49"/>
      <c r="AA230" s="48"/>
      <c r="AB230" s="47"/>
      <c r="AC230" s="47"/>
      <c r="AD230" s="47"/>
      <c r="AE230" s="47">
        <v>69.371063232421804</v>
      </c>
      <c r="AF230" s="47"/>
      <c r="AG230" s="49"/>
      <c r="AI230" s="48"/>
      <c r="AJ230" s="47"/>
      <c r="AK230" s="47"/>
      <c r="AL230" s="47"/>
      <c r="AM230" s="47">
        <v>3.90860795974731</v>
      </c>
      <c r="AN230" s="47"/>
      <c r="AO230" s="49"/>
      <c r="AQ230" s="48"/>
      <c r="AR230" s="47"/>
      <c r="AS230" s="47"/>
      <c r="AT230" s="47"/>
      <c r="AU230" s="47">
        <v>66.247482299804602</v>
      </c>
      <c r="AV230" s="47"/>
      <c r="AW230" s="49"/>
    </row>
    <row r="231" spans="3:49" x14ac:dyDescent="0.3">
      <c r="C231" s="72"/>
      <c r="D231" s="71"/>
      <c r="E231" s="71"/>
      <c r="F231" s="71"/>
      <c r="G231" s="71">
        <v>68.531494140625</v>
      </c>
      <c r="H231" s="71"/>
      <c r="I231" s="73"/>
      <c r="K231" s="48"/>
      <c r="L231" s="47"/>
      <c r="M231" s="47"/>
      <c r="N231" s="47"/>
      <c r="O231" s="47">
        <v>66.889480590820298</v>
      </c>
      <c r="P231" s="47"/>
      <c r="Q231" s="49"/>
      <c r="S231" s="48"/>
      <c r="T231" s="47"/>
      <c r="U231" s="47"/>
      <c r="V231" s="47"/>
      <c r="W231" s="47">
        <v>1.42703068256378</v>
      </c>
      <c r="X231" s="47"/>
      <c r="Y231" s="49"/>
      <c r="AA231" s="48"/>
      <c r="AB231" s="47"/>
      <c r="AC231" s="47"/>
      <c r="AD231" s="47"/>
      <c r="AE231" s="47">
        <v>69.371063232421804</v>
      </c>
      <c r="AF231" s="47"/>
      <c r="AG231" s="49"/>
      <c r="AI231" s="48"/>
      <c r="AJ231" s="47"/>
      <c r="AK231" s="47"/>
      <c r="AL231" s="47"/>
      <c r="AM231" s="47">
        <v>3.90860795974731</v>
      </c>
      <c r="AN231" s="47"/>
      <c r="AO231" s="49"/>
      <c r="AQ231" s="48"/>
      <c r="AR231" s="47"/>
      <c r="AS231" s="47"/>
      <c r="AT231" s="47"/>
      <c r="AU231" s="47">
        <v>66.247482299804602</v>
      </c>
      <c r="AV231" s="47"/>
      <c r="AW231" s="49"/>
    </row>
    <row r="232" spans="3:49" x14ac:dyDescent="0.3">
      <c r="C232" s="72"/>
      <c r="D232" s="71"/>
      <c r="E232" s="71"/>
      <c r="F232" s="71"/>
      <c r="G232" s="71">
        <v>68.531494140625</v>
      </c>
      <c r="H232" s="71"/>
      <c r="I232" s="73"/>
      <c r="K232" s="48"/>
      <c r="L232" s="47"/>
      <c r="M232" s="47"/>
      <c r="N232" s="47"/>
      <c r="O232" s="47">
        <v>66.889480590820298</v>
      </c>
      <c r="P232" s="47"/>
      <c r="Q232" s="49"/>
      <c r="S232" s="48"/>
      <c r="T232" s="47"/>
      <c r="U232" s="47"/>
      <c r="V232" s="47"/>
      <c r="W232" s="47">
        <v>1.42703068256378</v>
      </c>
      <c r="X232" s="47"/>
      <c r="Y232" s="49"/>
      <c r="AA232" s="48"/>
      <c r="AB232" s="47"/>
      <c r="AC232" s="47"/>
      <c r="AD232" s="47"/>
      <c r="AE232" s="47">
        <v>69.371063232421804</v>
      </c>
      <c r="AF232" s="47"/>
      <c r="AG232" s="49"/>
      <c r="AI232" s="48"/>
      <c r="AJ232" s="47"/>
      <c r="AK232" s="47"/>
      <c r="AL232" s="47"/>
      <c r="AM232" s="47">
        <v>3.90860795974731</v>
      </c>
      <c r="AN232" s="47"/>
      <c r="AO232" s="49"/>
      <c r="AQ232" s="48"/>
      <c r="AR232" s="47"/>
      <c r="AS232" s="47"/>
      <c r="AT232" s="47"/>
      <c r="AU232" s="47">
        <v>66.247482299804602</v>
      </c>
      <c r="AV232" s="47"/>
      <c r="AW232" s="49"/>
    </row>
    <row r="233" spans="3:49" x14ac:dyDescent="0.3">
      <c r="C233" s="72"/>
      <c r="D233" s="71"/>
      <c r="E233" s="71"/>
      <c r="F233" s="71"/>
      <c r="G233" s="71">
        <v>68.531494140625</v>
      </c>
      <c r="H233" s="71"/>
      <c r="I233" s="73"/>
      <c r="K233" s="48"/>
      <c r="L233" s="47"/>
      <c r="M233" s="47"/>
      <c r="N233" s="47"/>
      <c r="O233" s="47">
        <v>66.889480590820298</v>
      </c>
      <c r="P233" s="47"/>
      <c r="Q233" s="49"/>
      <c r="S233" s="48"/>
      <c r="T233" s="47"/>
      <c r="U233" s="47"/>
      <c r="V233" s="47"/>
      <c r="W233" s="47">
        <v>1.42703068256378</v>
      </c>
      <c r="X233" s="47"/>
      <c r="Y233" s="49"/>
      <c r="AA233" s="48"/>
      <c r="AB233" s="47"/>
      <c r="AC233" s="47"/>
      <c r="AD233" s="47"/>
      <c r="AE233" s="47">
        <v>69.371063232421804</v>
      </c>
      <c r="AF233" s="47"/>
      <c r="AG233" s="49"/>
      <c r="AI233" s="48"/>
      <c r="AJ233" s="47"/>
      <c r="AK233" s="47"/>
      <c r="AL233" s="47"/>
      <c r="AM233" s="47">
        <v>3.90860795974731</v>
      </c>
      <c r="AN233" s="47"/>
      <c r="AO233" s="49"/>
      <c r="AQ233" s="48"/>
      <c r="AR233" s="47"/>
      <c r="AS233" s="47"/>
      <c r="AT233" s="47"/>
      <c r="AU233" s="47">
        <v>66.247482299804602</v>
      </c>
      <c r="AV233" s="47"/>
      <c r="AW233" s="49"/>
    </row>
    <row r="234" spans="3:49" x14ac:dyDescent="0.3">
      <c r="C234" s="72"/>
      <c r="D234" s="71"/>
      <c r="E234" s="71"/>
      <c r="F234" s="71"/>
      <c r="G234" s="71">
        <v>79.5914306640625</v>
      </c>
      <c r="H234" s="71"/>
      <c r="I234" s="73"/>
      <c r="K234" s="48"/>
      <c r="L234" s="47"/>
      <c r="M234" s="47"/>
      <c r="N234" s="47"/>
      <c r="O234" s="47">
        <v>71.461845397949205</v>
      </c>
      <c r="P234" s="47"/>
      <c r="Q234" s="49"/>
      <c r="S234" s="48"/>
      <c r="T234" s="47"/>
      <c r="U234" s="47"/>
      <c r="V234" s="47"/>
      <c r="W234" s="47">
        <v>1.2856425046920701</v>
      </c>
      <c r="X234" s="47"/>
      <c r="Y234" s="49"/>
      <c r="AA234" s="48"/>
      <c r="AB234" s="47"/>
      <c r="AC234" s="47"/>
      <c r="AD234" s="47"/>
      <c r="AE234" s="47">
        <v>75.053627014160099</v>
      </c>
      <c r="AF234" s="47"/>
      <c r="AG234" s="49"/>
      <c r="AI234" s="48"/>
      <c r="AJ234" s="47"/>
      <c r="AK234" s="47"/>
      <c r="AL234" s="47"/>
      <c r="AM234" s="47">
        <v>4.8774180412292401</v>
      </c>
      <c r="AN234" s="47"/>
      <c r="AO234" s="49"/>
      <c r="AQ234" s="48"/>
      <c r="AR234" s="47"/>
      <c r="AS234" s="47"/>
      <c r="AT234" s="47"/>
      <c r="AU234" s="47">
        <v>71.083053588867102</v>
      </c>
      <c r="AV234" s="47"/>
      <c r="AW234" s="49"/>
    </row>
    <row r="235" spans="3:49" x14ac:dyDescent="0.3">
      <c r="C235" s="72"/>
      <c r="D235" s="71"/>
      <c r="E235" s="71"/>
      <c r="F235" s="71"/>
      <c r="G235" s="71">
        <v>68.531494140625</v>
      </c>
      <c r="H235" s="71"/>
      <c r="I235" s="73"/>
      <c r="K235" s="48"/>
      <c r="L235" s="47"/>
      <c r="M235" s="47"/>
      <c r="N235" s="47"/>
      <c r="O235" s="47">
        <v>66.889480590820298</v>
      </c>
      <c r="P235" s="47"/>
      <c r="Q235" s="49"/>
      <c r="S235" s="48"/>
      <c r="T235" s="47"/>
      <c r="U235" s="47"/>
      <c r="V235" s="47"/>
      <c r="W235" s="47">
        <v>1.42703068256378</v>
      </c>
      <c r="X235" s="47"/>
      <c r="Y235" s="49"/>
      <c r="AA235" s="48"/>
      <c r="AB235" s="47"/>
      <c r="AC235" s="47"/>
      <c r="AD235" s="47"/>
      <c r="AE235" s="47">
        <v>69.371063232421804</v>
      </c>
      <c r="AF235" s="47"/>
      <c r="AG235" s="49"/>
      <c r="AI235" s="48"/>
      <c r="AJ235" s="47"/>
      <c r="AK235" s="47"/>
      <c r="AL235" s="47"/>
      <c r="AM235" s="47">
        <v>3.90860795974731</v>
      </c>
      <c r="AN235" s="47"/>
      <c r="AO235" s="49"/>
      <c r="AQ235" s="48"/>
      <c r="AR235" s="47"/>
      <c r="AS235" s="47"/>
      <c r="AT235" s="47"/>
      <c r="AU235" s="47">
        <v>66.247482299804602</v>
      </c>
      <c r="AV235" s="47"/>
      <c r="AW235" s="49"/>
    </row>
    <row r="236" spans="3:49" x14ac:dyDescent="0.3">
      <c r="C236" s="72"/>
      <c r="D236" s="71"/>
      <c r="E236" s="71"/>
      <c r="F236" s="71"/>
      <c r="G236" s="71">
        <v>60.219154357910099</v>
      </c>
      <c r="H236" s="71"/>
      <c r="I236" s="73"/>
      <c r="K236" s="48"/>
      <c r="L236" s="47"/>
      <c r="M236" s="47"/>
      <c r="N236" s="47"/>
      <c r="O236" s="47">
        <v>49.3362617492675</v>
      </c>
      <c r="P236" s="47"/>
      <c r="Q236" s="49"/>
      <c r="S236" s="48"/>
      <c r="T236" s="47"/>
      <c r="U236" s="47"/>
      <c r="V236" s="47"/>
      <c r="W236" s="47">
        <v>3.2325687408447199</v>
      </c>
      <c r="X236" s="47"/>
      <c r="Y236" s="49"/>
      <c r="AA236" s="48"/>
      <c r="AB236" s="47"/>
      <c r="AC236" s="47"/>
      <c r="AD236" s="47"/>
      <c r="AE236" s="47">
        <v>50.154468536376903</v>
      </c>
      <c r="AF236" s="47"/>
      <c r="AG236" s="49"/>
      <c r="AI236" s="48"/>
      <c r="AJ236" s="47"/>
      <c r="AK236" s="47"/>
      <c r="AL236" s="47"/>
      <c r="AM236" s="47">
        <v>4.0507774353027299</v>
      </c>
      <c r="AN236" s="47"/>
      <c r="AO236" s="49"/>
      <c r="AQ236" s="48"/>
      <c r="AR236" s="47"/>
      <c r="AS236" s="47"/>
      <c r="AT236" s="47"/>
      <c r="AU236" s="47">
        <v>46.524196624755803</v>
      </c>
      <c r="AV236" s="47"/>
      <c r="AW236" s="49"/>
    </row>
    <row r="237" spans="3:49" x14ac:dyDescent="0.3">
      <c r="C237" s="72"/>
      <c r="D237" s="71"/>
      <c r="E237" s="71"/>
      <c r="F237" s="71"/>
      <c r="G237" s="71">
        <v>60.219154357910099</v>
      </c>
      <c r="H237" s="71"/>
      <c r="I237" s="73"/>
      <c r="K237" s="48"/>
      <c r="L237" s="47"/>
      <c r="M237" s="47"/>
      <c r="N237" s="47"/>
      <c r="O237" s="47">
        <v>49.3362617492675</v>
      </c>
      <c r="P237" s="47"/>
      <c r="Q237" s="49"/>
      <c r="S237" s="48"/>
      <c r="T237" s="47"/>
      <c r="U237" s="47"/>
      <c r="V237" s="47"/>
      <c r="W237" s="47">
        <v>3.2325687408447199</v>
      </c>
      <c r="X237" s="47"/>
      <c r="Y237" s="49"/>
      <c r="AA237" s="48"/>
      <c r="AB237" s="47"/>
      <c r="AC237" s="47"/>
      <c r="AD237" s="47"/>
      <c r="AE237" s="47">
        <v>50.154468536376903</v>
      </c>
      <c r="AF237" s="47"/>
      <c r="AG237" s="49"/>
      <c r="AI237" s="48"/>
      <c r="AJ237" s="47"/>
      <c r="AK237" s="47"/>
      <c r="AL237" s="47"/>
      <c r="AM237" s="47">
        <v>4.0507774353027299</v>
      </c>
      <c r="AN237" s="47"/>
      <c r="AO237" s="49"/>
      <c r="AQ237" s="48"/>
      <c r="AR237" s="47"/>
      <c r="AS237" s="47"/>
      <c r="AT237" s="47"/>
      <c r="AU237" s="47">
        <v>46.524196624755803</v>
      </c>
      <c r="AV237" s="47"/>
      <c r="AW237" s="49"/>
    </row>
    <row r="238" spans="3:49" x14ac:dyDescent="0.3">
      <c r="C238" s="72"/>
      <c r="D238" s="71"/>
      <c r="E238" s="71"/>
      <c r="F238" s="71"/>
      <c r="G238" s="71">
        <v>59.6990356445312</v>
      </c>
      <c r="H238" s="71"/>
      <c r="I238" s="73"/>
      <c r="K238" s="48"/>
      <c r="L238" s="47"/>
      <c r="M238" s="47"/>
      <c r="N238" s="47"/>
      <c r="O238" s="47">
        <v>48.053215026855398</v>
      </c>
      <c r="P238" s="47"/>
      <c r="Q238" s="49"/>
      <c r="S238" s="48"/>
      <c r="T238" s="47"/>
      <c r="U238" s="47"/>
      <c r="V238" s="47"/>
      <c r="W238" s="47">
        <v>5.4741697311401296</v>
      </c>
      <c r="X238" s="47"/>
      <c r="Y238" s="49"/>
      <c r="AA238" s="48"/>
      <c r="AB238" s="47"/>
      <c r="AC238" s="47"/>
      <c r="AD238" s="47"/>
      <c r="AE238" s="47">
        <v>47.102085113525298</v>
      </c>
      <c r="AF238" s="47"/>
      <c r="AG238" s="49"/>
      <c r="AI238" s="48"/>
      <c r="AJ238" s="47"/>
      <c r="AK238" s="47"/>
      <c r="AL238" s="47"/>
      <c r="AM238" s="47">
        <v>4.5230388641357404</v>
      </c>
      <c r="AN238" s="47"/>
      <c r="AO238" s="49"/>
      <c r="AQ238" s="48"/>
      <c r="AR238" s="47"/>
      <c r="AS238" s="47"/>
      <c r="AT238" s="47"/>
      <c r="AU238" s="47">
        <v>42.885997772216797</v>
      </c>
      <c r="AV238" s="47"/>
      <c r="AW238" s="49"/>
    </row>
    <row r="239" spans="3:49" x14ac:dyDescent="0.3">
      <c r="C239" s="72"/>
      <c r="D239" s="71"/>
      <c r="E239" s="71"/>
      <c r="F239" s="71"/>
      <c r="G239" s="71">
        <v>106.84603881835901</v>
      </c>
      <c r="H239" s="71"/>
      <c r="I239" s="73"/>
      <c r="K239" s="48"/>
      <c r="L239" s="47"/>
      <c r="M239" s="47"/>
      <c r="N239" s="47"/>
      <c r="O239" s="47">
        <v>104.08683013916</v>
      </c>
      <c r="P239" s="47"/>
      <c r="Q239" s="49"/>
      <c r="S239" s="48"/>
      <c r="T239" s="47"/>
      <c r="U239" s="47"/>
      <c r="V239" s="47"/>
      <c r="W239" s="47">
        <v>1.4007221460342401</v>
      </c>
      <c r="X239" s="47"/>
      <c r="Y239" s="49"/>
      <c r="AA239" s="48"/>
      <c r="AB239" s="47"/>
      <c r="AC239" s="47"/>
      <c r="AD239" s="47"/>
      <c r="AE239" s="47">
        <v>109.48657989501901</v>
      </c>
      <c r="AF239" s="47"/>
      <c r="AG239" s="49"/>
      <c r="AI239" s="48"/>
      <c r="AJ239" s="47"/>
      <c r="AK239" s="47"/>
      <c r="AL239" s="47"/>
      <c r="AM239" s="47">
        <v>6.8004674911498997</v>
      </c>
      <c r="AN239" s="47"/>
      <c r="AO239" s="49"/>
      <c r="AQ239" s="48"/>
      <c r="AR239" s="47"/>
      <c r="AS239" s="47"/>
      <c r="AT239" s="47"/>
      <c r="AU239" s="47">
        <v>103.67144775390599</v>
      </c>
      <c r="AV239" s="47"/>
      <c r="AW239" s="49"/>
    </row>
    <row r="240" spans="3:49" x14ac:dyDescent="0.3">
      <c r="C240" s="72"/>
      <c r="D240" s="71"/>
      <c r="E240" s="71"/>
      <c r="F240" s="71"/>
      <c r="G240" s="71">
        <v>106.84603881835901</v>
      </c>
      <c r="H240" s="71"/>
      <c r="I240" s="73"/>
      <c r="K240" s="48"/>
      <c r="L240" s="47"/>
      <c r="M240" s="47"/>
      <c r="N240" s="47"/>
      <c r="O240" s="47">
        <v>103.069854736328</v>
      </c>
      <c r="P240" s="47"/>
      <c r="Q240" s="49"/>
      <c r="S240" s="48"/>
      <c r="T240" s="47"/>
      <c r="U240" s="47"/>
      <c r="V240" s="47"/>
      <c r="W240" s="47">
        <v>1.5588461160659699</v>
      </c>
      <c r="X240" s="47"/>
      <c r="Y240" s="49"/>
      <c r="AA240" s="48"/>
      <c r="AB240" s="47"/>
      <c r="AC240" s="47"/>
      <c r="AD240" s="47"/>
      <c r="AE240" s="47">
        <v>109.651565551757</v>
      </c>
      <c r="AF240" s="47"/>
      <c r="AG240" s="49"/>
      <c r="AI240" s="48"/>
      <c r="AJ240" s="47"/>
      <c r="AK240" s="47"/>
      <c r="AL240" s="47"/>
      <c r="AM240" s="47">
        <v>8.1405553817749006</v>
      </c>
      <c r="AN240" s="47"/>
      <c r="AO240" s="49"/>
      <c r="AQ240" s="48"/>
      <c r="AR240" s="47"/>
      <c r="AS240" s="47"/>
      <c r="AT240" s="47"/>
      <c r="AU240" s="47">
        <v>102.29920959472599</v>
      </c>
      <c r="AV240" s="47"/>
      <c r="AW240" s="49"/>
    </row>
    <row r="241" spans="3:49" x14ac:dyDescent="0.3">
      <c r="C241" s="72"/>
      <c r="D241" s="71"/>
      <c r="E241" s="71"/>
      <c r="F241" s="71"/>
      <c r="G241" s="71">
        <v>106.84603881835901</v>
      </c>
      <c r="H241" s="71"/>
      <c r="I241" s="73"/>
      <c r="K241" s="48"/>
      <c r="L241" s="47"/>
      <c r="M241" s="47"/>
      <c r="N241" s="47"/>
      <c r="O241" s="47">
        <v>103.069854736328</v>
      </c>
      <c r="P241" s="47"/>
      <c r="Q241" s="49"/>
      <c r="S241" s="48"/>
      <c r="T241" s="47"/>
      <c r="U241" s="47"/>
      <c r="V241" s="47"/>
      <c r="W241" s="47">
        <v>1.5588461160659699</v>
      </c>
      <c r="X241" s="47"/>
      <c r="Y241" s="49"/>
      <c r="AA241" s="48"/>
      <c r="AB241" s="47"/>
      <c r="AC241" s="47"/>
      <c r="AD241" s="47"/>
      <c r="AE241" s="47">
        <v>109.651565551757</v>
      </c>
      <c r="AF241" s="47"/>
      <c r="AG241" s="49"/>
      <c r="AI241" s="48"/>
      <c r="AJ241" s="47"/>
      <c r="AK241" s="47"/>
      <c r="AL241" s="47"/>
      <c r="AM241" s="47">
        <v>8.1405553817749006</v>
      </c>
      <c r="AN241" s="47"/>
      <c r="AO241" s="49"/>
      <c r="AQ241" s="48"/>
      <c r="AR241" s="47"/>
      <c r="AS241" s="47"/>
      <c r="AT241" s="47"/>
      <c r="AU241" s="47">
        <v>102.29920959472599</v>
      </c>
      <c r="AV241" s="47"/>
      <c r="AW241" s="49"/>
    </row>
    <row r="242" spans="3:49" x14ac:dyDescent="0.3">
      <c r="C242" s="72"/>
      <c r="D242" s="71"/>
      <c r="E242" s="71"/>
      <c r="F242" s="71"/>
      <c r="G242" s="71">
        <v>59.6990356445312</v>
      </c>
      <c r="H242" s="71"/>
      <c r="I242" s="73"/>
      <c r="K242" s="48"/>
      <c r="L242" s="47"/>
      <c r="M242" s="47"/>
      <c r="N242" s="47"/>
      <c r="O242" s="47">
        <v>48.053215026855398</v>
      </c>
      <c r="P242" s="47"/>
      <c r="Q242" s="49"/>
      <c r="S242" s="48"/>
      <c r="T242" s="47"/>
      <c r="U242" s="47"/>
      <c r="V242" s="47"/>
      <c r="W242" s="47">
        <v>5.4741697311401296</v>
      </c>
      <c r="X242" s="47"/>
      <c r="Y242" s="49"/>
      <c r="AA242" s="48"/>
      <c r="AB242" s="47"/>
      <c r="AC242" s="47"/>
      <c r="AD242" s="47"/>
      <c r="AE242" s="47">
        <v>47.102085113525298</v>
      </c>
      <c r="AF242" s="47"/>
      <c r="AG242" s="49"/>
      <c r="AI242" s="48"/>
      <c r="AJ242" s="47"/>
      <c r="AK242" s="47"/>
      <c r="AL242" s="47"/>
      <c r="AM242" s="47">
        <v>4.5230388641357404</v>
      </c>
      <c r="AN242" s="47"/>
      <c r="AO242" s="49"/>
      <c r="AQ242" s="48"/>
      <c r="AR242" s="47"/>
      <c r="AS242" s="47"/>
      <c r="AT242" s="47"/>
      <c r="AU242" s="47">
        <v>42.885997772216797</v>
      </c>
      <c r="AV242" s="47"/>
      <c r="AW242" s="49"/>
    </row>
    <row r="243" spans="3:49" x14ac:dyDescent="0.3">
      <c r="C243" s="72"/>
      <c r="D243" s="71"/>
      <c r="E243" s="71"/>
      <c r="F243" s="71"/>
      <c r="G243" s="71">
        <v>66.120895385742102</v>
      </c>
      <c r="H243" s="71"/>
      <c r="I243" s="73"/>
      <c r="K243" s="48"/>
      <c r="L243" s="47"/>
      <c r="M243" s="47"/>
      <c r="N243" s="47"/>
      <c r="O243" s="47">
        <v>59.006725311279297</v>
      </c>
      <c r="P243" s="47"/>
      <c r="Q243" s="49"/>
      <c r="S243" s="48"/>
      <c r="T243" s="47"/>
      <c r="U243" s="47"/>
      <c r="V243" s="47"/>
      <c r="W243" s="47">
        <v>1.6852054595947199</v>
      </c>
      <c r="X243" s="47"/>
      <c r="Y243" s="49"/>
      <c r="AA243" s="48"/>
      <c r="AB243" s="47"/>
      <c r="AC243" s="47"/>
      <c r="AD243" s="47"/>
      <c r="AE243" s="47">
        <v>61.067226409912102</v>
      </c>
      <c r="AF243" s="47"/>
      <c r="AG243" s="49"/>
      <c r="AI243" s="48"/>
      <c r="AJ243" s="47"/>
      <c r="AK243" s="47"/>
      <c r="AL243" s="47"/>
      <c r="AM243" s="47">
        <v>3.74570608139038</v>
      </c>
      <c r="AN243" s="47"/>
      <c r="AO243" s="49"/>
      <c r="AQ243" s="48"/>
      <c r="AR243" s="47"/>
      <c r="AS243" s="47"/>
      <c r="AT243" s="47"/>
      <c r="AU243" s="47">
        <v>57.965835571288999</v>
      </c>
      <c r="AV243" s="47"/>
      <c r="AW243" s="49"/>
    </row>
    <row r="244" spans="3:49" x14ac:dyDescent="0.3">
      <c r="C244" s="72"/>
      <c r="D244" s="71"/>
      <c r="E244" s="71"/>
      <c r="F244" s="71"/>
      <c r="G244" s="71">
        <v>66.120895385742102</v>
      </c>
      <c r="H244" s="71"/>
      <c r="I244" s="73"/>
      <c r="K244" s="48"/>
      <c r="L244" s="47"/>
      <c r="M244" s="47"/>
      <c r="N244" s="47"/>
      <c r="O244" s="47">
        <v>59.006725311279297</v>
      </c>
      <c r="P244" s="47"/>
      <c r="Q244" s="49"/>
      <c r="S244" s="48"/>
      <c r="T244" s="47"/>
      <c r="U244" s="47"/>
      <c r="V244" s="47"/>
      <c r="W244" s="47">
        <v>1.6852054595947199</v>
      </c>
      <c r="X244" s="47"/>
      <c r="Y244" s="49"/>
      <c r="AA244" s="48"/>
      <c r="AB244" s="47"/>
      <c r="AC244" s="47"/>
      <c r="AD244" s="47"/>
      <c r="AE244" s="47">
        <v>61.067226409912102</v>
      </c>
      <c r="AF244" s="47"/>
      <c r="AG244" s="49"/>
      <c r="AI244" s="48"/>
      <c r="AJ244" s="47"/>
      <c r="AK244" s="47"/>
      <c r="AL244" s="47"/>
      <c r="AM244" s="47">
        <v>3.74570608139038</v>
      </c>
      <c r="AN244" s="47"/>
      <c r="AO244" s="49"/>
      <c r="AQ244" s="48"/>
      <c r="AR244" s="47"/>
      <c r="AS244" s="47"/>
      <c r="AT244" s="47"/>
      <c r="AU244" s="47">
        <v>57.965835571288999</v>
      </c>
      <c r="AV244" s="47"/>
      <c r="AW244" s="49"/>
    </row>
    <row r="245" spans="3:49" x14ac:dyDescent="0.3">
      <c r="C245" s="72"/>
      <c r="D245" s="71"/>
      <c r="E245" s="71"/>
      <c r="F245" s="71"/>
      <c r="G245" s="71">
        <v>72.975624084472599</v>
      </c>
      <c r="H245" s="71"/>
      <c r="I245" s="73"/>
      <c r="K245" s="48"/>
      <c r="L245" s="47"/>
      <c r="M245" s="47"/>
      <c r="N245" s="47"/>
      <c r="O245" s="47">
        <v>57.430732727050703</v>
      </c>
      <c r="P245" s="47"/>
      <c r="Q245" s="49"/>
      <c r="S245" s="48"/>
      <c r="T245" s="47"/>
      <c r="U245" s="47"/>
      <c r="V245" s="47"/>
      <c r="W245" s="47">
        <v>5.3271431922912598</v>
      </c>
      <c r="X245" s="47"/>
      <c r="Y245" s="49"/>
      <c r="AA245" s="48"/>
      <c r="AB245" s="47"/>
      <c r="AC245" s="47"/>
      <c r="AD245" s="47"/>
      <c r="AE245" s="47">
        <v>55.297378540038999</v>
      </c>
      <c r="AF245" s="47"/>
      <c r="AG245" s="49"/>
      <c r="AI245" s="48"/>
      <c r="AJ245" s="47"/>
      <c r="AK245" s="47"/>
      <c r="AL245" s="47"/>
      <c r="AM245" s="47">
        <v>3.1937897205352699</v>
      </c>
      <c r="AN245" s="47"/>
      <c r="AO245" s="49"/>
      <c r="AQ245" s="48"/>
      <c r="AR245" s="47"/>
      <c r="AS245" s="47"/>
      <c r="AT245" s="47"/>
      <c r="AU245" s="47">
        <v>52.392147064208899</v>
      </c>
      <c r="AV245" s="47"/>
      <c r="AW245" s="49"/>
    </row>
    <row r="246" spans="3:49" x14ac:dyDescent="0.3">
      <c r="C246" s="72"/>
      <c r="D246" s="71"/>
      <c r="E246" s="71"/>
      <c r="F246" s="71"/>
      <c r="G246" s="71">
        <v>72.975624084472599</v>
      </c>
      <c r="H246" s="71"/>
      <c r="I246" s="73"/>
      <c r="K246" s="48"/>
      <c r="L246" s="47"/>
      <c r="M246" s="47"/>
      <c r="N246" s="47"/>
      <c r="O246" s="47">
        <v>61.316047668457003</v>
      </c>
      <c r="P246" s="47"/>
      <c r="Q246" s="49"/>
      <c r="S246" s="48"/>
      <c r="T246" s="47"/>
      <c r="U246" s="47"/>
      <c r="V246" s="47"/>
      <c r="W246" s="47">
        <v>3.8924424648284899</v>
      </c>
      <c r="X246" s="47"/>
      <c r="Y246" s="49"/>
      <c r="AA246" s="48"/>
      <c r="AB246" s="47"/>
      <c r="AC246" s="47"/>
      <c r="AD246" s="47"/>
      <c r="AE246" s="47">
        <v>60.996021270751903</v>
      </c>
      <c r="AF246" s="47"/>
      <c r="AG246" s="49"/>
      <c r="AI246" s="48"/>
      <c r="AJ246" s="47"/>
      <c r="AK246" s="47"/>
      <c r="AL246" s="47"/>
      <c r="AM246" s="47">
        <v>3.5724184513092001</v>
      </c>
      <c r="AN246" s="47"/>
      <c r="AO246" s="49"/>
      <c r="AQ246" s="48"/>
      <c r="AR246" s="47"/>
      <c r="AS246" s="47"/>
      <c r="AT246" s="47"/>
      <c r="AU246" s="47">
        <v>57.831813812255803</v>
      </c>
      <c r="AV246" s="47"/>
      <c r="AW246" s="49"/>
    </row>
    <row r="247" spans="3:49" x14ac:dyDescent="0.3">
      <c r="C247" s="72"/>
      <c r="D247" s="71"/>
      <c r="E247" s="71"/>
      <c r="F247" s="71"/>
      <c r="G247" s="71">
        <v>72.975624084472599</v>
      </c>
      <c r="H247" s="71"/>
      <c r="I247" s="73"/>
      <c r="K247" s="48"/>
      <c r="L247" s="47"/>
      <c r="M247" s="47"/>
      <c r="N247" s="47"/>
      <c r="O247" s="47">
        <v>61.316047668457003</v>
      </c>
      <c r="P247" s="47"/>
      <c r="Q247" s="49"/>
      <c r="S247" s="48"/>
      <c r="T247" s="47"/>
      <c r="U247" s="47"/>
      <c r="V247" s="47"/>
      <c r="W247" s="47">
        <v>3.8924424648284899</v>
      </c>
      <c r="X247" s="47"/>
      <c r="Y247" s="49"/>
      <c r="AA247" s="48"/>
      <c r="AB247" s="47"/>
      <c r="AC247" s="47"/>
      <c r="AD247" s="47"/>
      <c r="AE247" s="47">
        <v>60.996021270751903</v>
      </c>
      <c r="AF247" s="47"/>
      <c r="AG247" s="49"/>
      <c r="AI247" s="48"/>
      <c r="AJ247" s="47"/>
      <c r="AK247" s="47"/>
      <c r="AL247" s="47"/>
      <c r="AM247" s="47">
        <v>3.5724184513092001</v>
      </c>
      <c r="AN247" s="47"/>
      <c r="AO247" s="49"/>
      <c r="AQ247" s="48"/>
      <c r="AR247" s="47"/>
      <c r="AS247" s="47"/>
      <c r="AT247" s="47"/>
      <c r="AU247" s="47">
        <v>57.831813812255803</v>
      </c>
      <c r="AV247" s="47"/>
      <c r="AW247" s="49"/>
    </row>
    <row r="248" spans="3:49" x14ac:dyDescent="0.3">
      <c r="C248" s="72"/>
      <c r="D248" s="71"/>
      <c r="E248" s="71"/>
      <c r="F248" s="71"/>
      <c r="G248" s="71">
        <v>88.1112060546875</v>
      </c>
      <c r="H248" s="71"/>
      <c r="I248" s="73"/>
      <c r="K248" s="48"/>
      <c r="L248" s="47"/>
      <c r="M248" s="47"/>
      <c r="N248" s="47"/>
      <c r="O248" s="47">
        <v>61.316047668457003</v>
      </c>
      <c r="P248" s="47"/>
      <c r="Q248" s="49"/>
      <c r="S248" s="48"/>
      <c r="T248" s="47"/>
      <c r="U248" s="47"/>
      <c r="V248" s="47"/>
      <c r="W248" s="47">
        <v>3.8924424648284899</v>
      </c>
      <c r="X248" s="47"/>
      <c r="Y248" s="49"/>
      <c r="AA248" s="48"/>
      <c r="AB248" s="47"/>
      <c r="AC248" s="47"/>
      <c r="AD248" s="47"/>
      <c r="AE248" s="47">
        <v>60.996021270751903</v>
      </c>
      <c r="AF248" s="47"/>
      <c r="AG248" s="49"/>
      <c r="AI248" s="48"/>
      <c r="AJ248" s="47"/>
      <c r="AK248" s="47"/>
      <c r="AL248" s="47"/>
      <c r="AM248" s="47">
        <v>3.5724184513092001</v>
      </c>
      <c r="AN248" s="47"/>
      <c r="AO248" s="49"/>
      <c r="AQ248" s="48"/>
      <c r="AR248" s="47"/>
      <c r="AS248" s="47"/>
      <c r="AT248" s="47"/>
      <c r="AU248" s="47">
        <v>57.831813812255803</v>
      </c>
      <c r="AV248" s="47"/>
      <c r="AW248" s="49"/>
    </row>
    <row r="249" spans="3:49" x14ac:dyDescent="0.3">
      <c r="C249" s="72"/>
      <c r="D249" s="71"/>
      <c r="E249" s="71"/>
      <c r="F249" s="71"/>
      <c r="G249" s="71">
        <v>88.1112060546875</v>
      </c>
      <c r="H249" s="71"/>
      <c r="I249" s="73"/>
      <c r="K249" s="48"/>
      <c r="L249" s="47"/>
      <c r="M249" s="47"/>
      <c r="N249" s="47"/>
      <c r="O249" s="47">
        <v>61.088859558105398</v>
      </c>
      <c r="P249" s="47"/>
      <c r="Q249" s="49"/>
      <c r="S249" s="48"/>
      <c r="T249" s="47"/>
      <c r="U249" s="47"/>
      <c r="V249" s="47"/>
      <c r="W249" s="47">
        <v>7.3156633377075098</v>
      </c>
      <c r="X249" s="47"/>
      <c r="Y249" s="49"/>
      <c r="AA249" s="48"/>
      <c r="AB249" s="47"/>
      <c r="AC249" s="47"/>
      <c r="AD249" s="47"/>
      <c r="AE249" s="47">
        <v>57.716304779052699</v>
      </c>
      <c r="AF249" s="47"/>
      <c r="AG249" s="49"/>
      <c r="AI249" s="48"/>
      <c r="AJ249" s="47"/>
      <c r="AK249" s="47"/>
      <c r="AL249" s="47"/>
      <c r="AM249" s="47">
        <v>3.9431085586547798</v>
      </c>
      <c r="AN249" s="47"/>
      <c r="AO249" s="49"/>
      <c r="AQ249" s="48"/>
      <c r="AR249" s="47"/>
      <c r="AS249" s="47"/>
      <c r="AT249" s="47"/>
      <c r="AU249" s="47">
        <v>54.112663269042898</v>
      </c>
      <c r="AV249" s="47"/>
      <c r="AW249" s="49"/>
    </row>
    <row r="250" spans="3:49" x14ac:dyDescent="0.3">
      <c r="C250" s="72"/>
      <c r="D250" s="71"/>
      <c r="E250" s="71"/>
      <c r="F250" s="71"/>
      <c r="G250" s="71">
        <v>88.1112060546875</v>
      </c>
      <c r="H250" s="71"/>
      <c r="I250" s="73"/>
      <c r="K250" s="48"/>
      <c r="L250" s="47"/>
      <c r="M250" s="47"/>
      <c r="N250" s="47"/>
      <c r="O250" s="47">
        <v>61.088859558105398</v>
      </c>
      <c r="P250" s="47"/>
      <c r="Q250" s="49"/>
      <c r="S250" s="48"/>
      <c r="T250" s="47"/>
      <c r="U250" s="47"/>
      <c r="V250" s="47"/>
      <c r="W250" s="47">
        <v>7.3156633377075098</v>
      </c>
      <c r="X250" s="47"/>
      <c r="Y250" s="49"/>
      <c r="AA250" s="48"/>
      <c r="AB250" s="47"/>
      <c r="AC250" s="47"/>
      <c r="AD250" s="47"/>
      <c r="AE250" s="47">
        <v>57.716304779052699</v>
      </c>
      <c r="AF250" s="47"/>
      <c r="AG250" s="49"/>
      <c r="AI250" s="48"/>
      <c r="AJ250" s="47"/>
      <c r="AK250" s="47"/>
      <c r="AL250" s="47"/>
      <c r="AM250" s="47">
        <v>3.9431085586547798</v>
      </c>
      <c r="AN250" s="47"/>
      <c r="AO250" s="49"/>
      <c r="AQ250" s="48"/>
      <c r="AR250" s="47"/>
      <c r="AS250" s="47"/>
      <c r="AT250" s="47"/>
      <c r="AU250" s="47">
        <v>54.112663269042898</v>
      </c>
      <c r="AV250" s="47"/>
      <c r="AW250" s="49"/>
    </row>
    <row r="251" spans="3:49" x14ac:dyDescent="0.3">
      <c r="C251" s="72"/>
      <c r="D251" s="71"/>
      <c r="E251" s="71"/>
      <c r="F251" s="71"/>
      <c r="G251" s="71">
        <v>88.1112060546875</v>
      </c>
      <c r="H251" s="71"/>
      <c r="I251" s="73"/>
      <c r="K251" s="48"/>
      <c r="L251" s="47"/>
      <c r="M251" s="47"/>
      <c r="N251" s="47"/>
      <c r="O251" s="47">
        <v>61.088859558105398</v>
      </c>
      <c r="P251" s="47"/>
      <c r="Q251" s="49"/>
      <c r="S251" s="48"/>
      <c r="T251" s="47"/>
      <c r="U251" s="47"/>
      <c r="V251" s="47"/>
      <c r="W251" s="47">
        <v>7.3156633377075098</v>
      </c>
      <c r="X251" s="47"/>
      <c r="Y251" s="49"/>
      <c r="AA251" s="48"/>
      <c r="AB251" s="47"/>
      <c r="AC251" s="47"/>
      <c r="AD251" s="47"/>
      <c r="AE251" s="47">
        <v>57.716304779052699</v>
      </c>
      <c r="AF251" s="47"/>
      <c r="AG251" s="49"/>
      <c r="AI251" s="48"/>
      <c r="AJ251" s="47"/>
      <c r="AK251" s="47"/>
      <c r="AL251" s="47"/>
      <c r="AM251" s="47">
        <v>3.9431085586547798</v>
      </c>
      <c r="AN251" s="47"/>
      <c r="AO251" s="49"/>
      <c r="AQ251" s="48"/>
      <c r="AR251" s="47"/>
      <c r="AS251" s="47"/>
      <c r="AT251" s="47"/>
      <c r="AU251" s="47">
        <v>54.112663269042898</v>
      </c>
      <c r="AV251" s="47"/>
      <c r="AW251" s="49"/>
    </row>
    <row r="252" spans="3:49" x14ac:dyDescent="0.3">
      <c r="C252" s="72"/>
      <c r="D252" s="71"/>
      <c r="E252" s="71"/>
      <c r="F252" s="71"/>
      <c r="G252" s="71">
        <v>80.095870971679602</v>
      </c>
      <c r="H252" s="71"/>
      <c r="I252" s="73"/>
      <c r="K252" s="48"/>
      <c r="L252" s="47"/>
      <c r="M252" s="47"/>
      <c r="N252" s="47"/>
      <c r="O252" s="47">
        <v>91.786216735839801</v>
      </c>
      <c r="P252" s="47"/>
      <c r="Q252" s="49"/>
      <c r="S252" s="48"/>
      <c r="T252" s="47"/>
      <c r="U252" s="47"/>
      <c r="V252" s="47"/>
      <c r="W252" s="47">
        <v>1.27295386791229</v>
      </c>
      <c r="X252" s="47"/>
      <c r="Y252" s="49"/>
      <c r="AA252" s="48"/>
      <c r="AB252" s="47"/>
      <c r="AC252" s="47"/>
      <c r="AD252" s="47"/>
      <c r="AE252" s="47">
        <v>96.8594970703125</v>
      </c>
      <c r="AF252" s="47"/>
      <c r="AG252" s="49"/>
      <c r="AI252" s="48"/>
      <c r="AJ252" s="47"/>
      <c r="AK252" s="47"/>
      <c r="AL252" s="47"/>
      <c r="AM252" s="47">
        <v>6.3462281227111799</v>
      </c>
      <c r="AN252" s="47"/>
      <c r="AO252" s="49"/>
      <c r="AQ252" s="48"/>
      <c r="AR252" s="47"/>
      <c r="AS252" s="47"/>
      <c r="AT252" s="47"/>
      <c r="AU252" s="47">
        <v>91.456306457519503</v>
      </c>
      <c r="AV252" s="47"/>
      <c r="AW252" s="49"/>
    </row>
    <row r="253" spans="3:49" x14ac:dyDescent="0.3">
      <c r="C253" s="72"/>
      <c r="D253" s="71"/>
      <c r="E253" s="71"/>
      <c r="F253" s="71"/>
      <c r="G253" s="71">
        <v>66.120895385742102</v>
      </c>
      <c r="H253" s="71"/>
      <c r="I253" s="73"/>
      <c r="K253" s="48"/>
      <c r="L253" s="47"/>
      <c r="M253" s="47"/>
      <c r="N253" s="47"/>
      <c r="O253" s="47">
        <v>60.942722320556598</v>
      </c>
      <c r="P253" s="47"/>
      <c r="Q253" s="49"/>
      <c r="S253" s="48"/>
      <c r="T253" s="47"/>
      <c r="U253" s="47"/>
      <c r="V253" s="47"/>
      <c r="W253" s="47">
        <v>1.7230354547500599</v>
      </c>
      <c r="X253" s="47"/>
      <c r="Y253" s="49"/>
      <c r="AA253" s="48"/>
      <c r="AB253" s="47"/>
      <c r="AC253" s="47"/>
      <c r="AD253" s="47"/>
      <c r="AE253" s="47">
        <v>62.426162719726499</v>
      </c>
      <c r="AF253" s="47"/>
      <c r="AG253" s="49"/>
      <c r="AI253" s="48"/>
      <c r="AJ253" s="47"/>
      <c r="AK253" s="47"/>
      <c r="AL253" s="47"/>
      <c r="AM253" s="47">
        <v>3.2064764499664302</v>
      </c>
      <c r="AN253" s="47"/>
      <c r="AO253" s="49"/>
      <c r="AQ253" s="48"/>
      <c r="AR253" s="47"/>
      <c r="AS253" s="47"/>
      <c r="AT253" s="47"/>
      <c r="AU253" s="47">
        <v>59.836101531982401</v>
      </c>
      <c r="AV253" s="47"/>
      <c r="AW253" s="49"/>
    </row>
    <row r="254" spans="3:49" x14ac:dyDescent="0.3">
      <c r="C254" s="72"/>
      <c r="D254" s="71"/>
      <c r="E254" s="71"/>
      <c r="F254" s="71"/>
      <c r="G254" s="71">
        <v>71.060523986816406</v>
      </c>
      <c r="H254" s="71"/>
      <c r="I254" s="73"/>
      <c r="K254" s="48"/>
      <c r="L254" s="47"/>
      <c r="M254" s="47"/>
      <c r="N254" s="47"/>
      <c r="O254" s="47">
        <v>70.104591369628906</v>
      </c>
      <c r="P254" s="47"/>
      <c r="Q254" s="49"/>
      <c r="S254" s="48"/>
      <c r="T254" s="47"/>
      <c r="U254" s="47"/>
      <c r="V254" s="47"/>
      <c r="W254" s="47">
        <v>1.4984048604965201</v>
      </c>
      <c r="X254" s="47"/>
      <c r="Y254" s="49"/>
      <c r="AA254" s="48"/>
      <c r="AB254" s="47"/>
      <c r="AC254" s="47"/>
      <c r="AD254" s="47"/>
      <c r="AE254" s="47">
        <v>72.369941711425696</v>
      </c>
      <c r="AF254" s="47"/>
      <c r="AG254" s="49"/>
      <c r="AI254" s="48"/>
      <c r="AJ254" s="47"/>
      <c r="AK254" s="47"/>
      <c r="AL254" s="47"/>
      <c r="AM254" s="47">
        <v>3.7637565135955802</v>
      </c>
      <c r="AN254" s="47"/>
      <c r="AO254" s="49"/>
      <c r="AQ254" s="48"/>
      <c r="AR254" s="47"/>
      <c r="AS254" s="47"/>
      <c r="AT254" s="47"/>
      <c r="AU254" s="47">
        <v>69.255302429199205</v>
      </c>
      <c r="AV254" s="47"/>
      <c r="AW254" s="49"/>
    </row>
    <row r="255" spans="3:49" x14ac:dyDescent="0.3">
      <c r="C255" s="72"/>
      <c r="D255" s="71"/>
      <c r="E255" s="71"/>
      <c r="F255" s="71"/>
      <c r="G255" s="71">
        <v>66.120895385742102</v>
      </c>
      <c r="H255" s="71"/>
      <c r="I255" s="73"/>
      <c r="K255" s="48"/>
      <c r="L255" s="47"/>
      <c r="M255" s="47"/>
      <c r="N255" s="47"/>
      <c r="O255" s="47">
        <v>59.006725311279297</v>
      </c>
      <c r="P255" s="47"/>
      <c r="Q255" s="49"/>
      <c r="S255" s="48"/>
      <c r="T255" s="47"/>
      <c r="U255" s="47"/>
      <c r="V255" s="47"/>
      <c r="W255" s="47">
        <v>1.6852054595947199</v>
      </c>
      <c r="X255" s="47"/>
      <c r="Y255" s="49"/>
      <c r="AA255" s="48"/>
      <c r="AB255" s="47"/>
      <c r="AC255" s="47"/>
      <c r="AD255" s="47"/>
      <c r="AE255" s="47">
        <v>61.067226409912102</v>
      </c>
      <c r="AF255" s="47"/>
      <c r="AG255" s="49"/>
      <c r="AI255" s="48"/>
      <c r="AJ255" s="47"/>
      <c r="AK255" s="47"/>
      <c r="AL255" s="47"/>
      <c r="AM255" s="47">
        <v>3.74570608139038</v>
      </c>
      <c r="AN255" s="47"/>
      <c r="AO255" s="49"/>
      <c r="AQ255" s="48"/>
      <c r="AR255" s="47"/>
      <c r="AS255" s="47"/>
      <c r="AT255" s="47"/>
      <c r="AU255" s="47">
        <v>57.965835571288999</v>
      </c>
      <c r="AV255" s="47"/>
      <c r="AW255" s="49"/>
    </row>
    <row r="256" spans="3:49" x14ac:dyDescent="0.3">
      <c r="C256" s="72"/>
      <c r="D256" s="71"/>
      <c r="E256" s="71"/>
      <c r="F256" s="71"/>
      <c r="G256" s="71">
        <v>111.50942993164</v>
      </c>
      <c r="H256" s="71"/>
      <c r="I256" s="73"/>
      <c r="K256" s="48"/>
      <c r="L256" s="47"/>
      <c r="M256" s="47"/>
      <c r="N256" s="47"/>
      <c r="O256" s="47">
        <v>57.325603485107401</v>
      </c>
      <c r="P256" s="47"/>
      <c r="Q256" s="49"/>
      <c r="S256" s="48"/>
      <c r="T256" s="47"/>
      <c r="U256" s="47"/>
      <c r="V256" s="47"/>
      <c r="W256" s="47">
        <v>15.791102409362701</v>
      </c>
      <c r="X256" s="47"/>
      <c r="Y256" s="49"/>
      <c r="AA256" s="48"/>
      <c r="AB256" s="47"/>
      <c r="AC256" s="47"/>
      <c r="AD256" s="47"/>
      <c r="AE256" s="47">
        <v>50.263191223144503</v>
      </c>
      <c r="AF256" s="47"/>
      <c r="AG256" s="49"/>
      <c r="AI256" s="48"/>
      <c r="AJ256" s="47"/>
      <c r="AK256" s="47"/>
      <c r="AL256" s="47"/>
      <c r="AM256" s="47">
        <v>8.7286949157714808</v>
      </c>
      <c r="AN256" s="47"/>
      <c r="AO256" s="49"/>
      <c r="AQ256" s="48"/>
      <c r="AR256" s="47"/>
      <c r="AS256" s="47"/>
      <c r="AT256" s="47"/>
      <c r="AU256" s="47">
        <v>41.923301696777301</v>
      </c>
      <c r="AV256" s="47"/>
      <c r="AW256" s="49"/>
    </row>
    <row r="257" spans="3:49" x14ac:dyDescent="0.3">
      <c r="C257" s="72"/>
      <c r="D257" s="71"/>
      <c r="E257" s="71"/>
      <c r="F257" s="71"/>
      <c r="G257" s="71">
        <v>111.50942993164</v>
      </c>
      <c r="H257" s="71"/>
      <c r="I257" s="73"/>
      <c r="K257" s="48"/>
      <c r="L257" s="47"/>
      <c r="M257" s="47"/>
      <c r="N257" s="47"/>
      <c r="O257" s="47">
        <v>57.325603485107401</v>
      </c>
      <c r="P257" s="47"/>
      <c r="Q257" s="49"/>
      <c r="S257" s="48"/>
      <c r="T257" s="47"/>
      <c r="U257" s="47"/>
      <c r="V257" s="47"/>
      <c r="W257" s="47">
        <v>15.791102409362701</v>
      </c>
      <c r="X257" s="47"/>
      <c r="Y257" s="49"/>
      <c r="AA257" s="48"/>
      <c r="AB257" s="47"/>
      <c r="AC257" s="47"/>
      <c r="AD257" s="47"/>
      <c r="AE257" s="47">
        <v>50.263191223144503</v>
      </c>
      <c r="AF257" s="47"/>
      <c r="AG257" s="49"/>
      <c r="AI257" s="48"/>
      <c r="AJ257" s="47"/>
      <c r="AK257" s="47"/>
      <c r="AL257" s="47"/>
      <c r="AM257" s="47">
        <v>8.7286949157714808</v>
      </c>
      <c r="AN257" s="47"/>
      <c r="AO257" s="49"/>
      <c r="AQ257" s="48"/>
      <c r="AR257" s="47"/>
      <c r="AS257" s="47"/>
      <c r="AT257" s="47"/>
      <c r="AU257" s="47">
        <v>41.923301696777301</v>
      </c>
      <c r="AV257" s="47"/>
      <c r="AW257" s="49"/>
    </row>
    <row r="258" spans="3:49" x14ac:dyDescent="0.3">
      <c r="C258" s="72"/>
      <c r="D258" s="71"/>
      <c r="E258" s="71"/>
      <c r="F258" s="71"/>
      <c r="G258" s="71">
        <v>111.50942993164</v>
      </c>
      <c r="H258" s="71"/>
      <c r="I258" s="73"/>
      <c r="K258" s="48"/>
      <c r="L258" s="47"/>
      <c r="M258" s="47"/>
      <c r="N258" s="47"/>
      <c r="O258" s="47">
        <v>57.325603485107401</v>
      </c>
      <c r="P258" s="47"/>
      <c r="Q258" s="49"/>
      <c r="S258" s="48"/>
      <c r="T258" s="47"/>
      <c r="U258" s="47"/>
      <c r="V258" s="47"/>
      <c r="W258" s="47">
        <v>15.791102409362701</v>
      </c>
      <c r="X258" s="47"/>
      <c r="Y258" s="49"/>
      <c r="AA258" s="48"/>
      <c r="AB258" s="47"/>
      <c r="AC258" s="47"/>
      <c r="AD258" s="47"/>
      <c r="AE258" s="47">
        <v>50.263191223144503</v>
      </c>
      <c r="AF258" s="47"/>
      <c r="AG258" s="49"/>
      <c r="AI258" s="48"/>
      <c r="AJ258" s="47"/>
      <c r="AK258" s="47"/>
      <c r="AL258" s="47"/>
      <c r="AM258" s="47">
        <v>8.7286949157714808</v>
      </c>
      <c r="AN258" s="47"/>
      <c r="AO258" s="49"/>
      <c r="AQ258" s="48"/>
      <c r="AR258" s="47"/>
      <c r="AS258" s="47"/>
      <c r="AT258" s="47"/>
      <c r="AU258" s="47">
        <v>41.923301696777301</v>
      </c>
      <c r="AV258" s="47"/>
      <c r="AW258" s="49"/>
    </row>
    <row r="259" spans="3:49" x14ac:dyDescent="0.3">
      <c r="C259" s="72"/>
      <c r="D259" s="71"/>
      <c r="E259" s="71"/>
      <c r="F259" s="71"/>
      <c r="G259" s="71">
        <v>111.50942993164</v>
      </c>
      <c r="H259" s="71"/>
      <c r="I259" s="73"/>
      <c r="K259" s="48"/>
      <c r="L259" s="47"/>
      <c r="M259" s="47"/>
      <c r="N259" s="47"/>
      <c r="O259" s="47">
        <v>57.325603485107401</v>
      </c>
      <c r="P259" s="47"/>
      <c r="Q259" s="49"/>
      <c r="S259" s="48"/>
      <c r="T259" s="47"/>
      <c r="U259" s="47"/>
      <c r="V259" s="47"/>
      <c r="W259" s="47">
        <v>15.791102409362701</v>
      </c>
      <c r="X259" s="47"/>
      <c r="Y259" s="49"/>
      <c r="AA259" s="48"/>
      <c r="AB259" s="47"/>
      <c r="AC259" s="47"/>
      <c r="AD259" s="47"/>
      <c r="AE259" s="47">
        <v>50.263191223144503</v>
      </c>
      <c r="AF259" s="47"/>
      <c r="AG259" s="49"/>
      <c r="AI259" s="48"/>
      <c r="AJ259" s="47"/>
      <c r="AK259" s="47"/>
      <c r="AL259" s="47"/>
      <c r="AM259" s="47">
        <v>8.7286949157714808</v>
      </c>
      <c r="AN259" s="47"/>
      <c r="AO259" s="49"/>
      <c r="AQ259" s="48"/>
      <c r="AR259" s="47"/>
      <c r="AS259" s="47"/>
      <c r="AT259" s="47"/>
      <c r="AU259" s="47">
        <v>41.923301696777301</v>
      </c>
      <c r="AV259" s="47"/>
      <c r="AW259" s="49"/>
    </row>
    <row r="260" spans="3:49" x14ac:dyDescent="0.3">
      <c r="C260" s="72"/>
      <c r="D260" s="71"/>
      <c r="E260" s="71"/>
      <c r="F260" s="71"/>
      <c r="G260" s="71">
        <v>111.50942993164</v>
      </c>
      <c r="H260" s="71"/>
      <c r="I260" s="73"/>
      <c r="K260" s="48"/>
      <c r="L260" s="47"/>
      <c r="M260" s="47"/>
      <c r="N260" s="47"/>
      <c r="O260" s="47">
        <v>57.325603485107401</v>
      </c>
      <c r="P260" s="47"/>
      <c r="Q260" s="49"/>
      <c r="S260" s="48"/>
      <c r="T260" s="47"/>
      <c r="U260" s="47"/>
      <c r="V260" s="47"/>
      <c r="W260" s="47">
        <v>15.791102409362701</v>
      </c>
      <c r="X260" s="47"/>
      <c r="Y260" s="49"/>
      <c r="AA260" s="48"/>
      <c r="AB260" s="47"/>
      <c r="AC260" s="47"/>
      <c r="AD260" s="47"/>
      <c r="AE260" s="47">
        <v>50.263191223144503</v>
      </c>
      <c r="AF260" s="47"/>
      <c r="AG260" s="49"/>
      <c r="AI260" s="48"/>
      <c r="AJ260" s="47"/>
      <c r="AK260" s="47"/>
      <c r="AL260" s="47"/>
      <c r="AM260" s="47">
        <v>8.7286949157714808</v>
      </c>
      <c r="AN260" s="47"/>
      <c r="AO260" s="49"/>
      <c r="AQ260" s="48"/>
      <c r="AR260" s="47"/>
      <c r="AS260" s="47"/>
      <c r="AT260" s="47"/>
      <c r="AU260" s="47">
        <v>41.923301696777301</v>
      </c>
      <c r="AV260" s="47"/>
      <c r="AW260" s="49"/>
    </row>
    <row r="261" spans="3:49" x14ac:dyDescent="0.3">
      <c r="C261" s="72"/>
      <c r="D261" s="71"/>
      <c r="E261" s="71"/>
      <c r="F261" s="71"/>
      <c r="G261" s="71">
        <v>111.50942993164</v>
      </c>
      <c r="H261" s="71"/>
      <c r="I261" s="73"/>
      <c r="K261" s="48"/>
      <c r="L261" s="47"/>
      <c r="M261" s="47"/>
      <c r="N261" s="47"/>
      <c r="O261" s="47">
        <v>57.325603485107401</v>
      </c>
      <c r="P261" s="47"/>
      <c r="Q261" s="49"/>
      <c r="S261" s="48"/>
      <c r="T261" s="47"/>
      <c r="U261" s="47"/>
      <c r="V261" s="47"/>
      <c r="W261" s="47">
        <v>15.791102409362701</v>
      </c>
      <c r="X261" s="47"/>
      <c r="Y261" s="49"/>
      <c r="AA261" s="48"/>
      <c r="AB261" s="47"/>
      <c r="AC261" s="47"/>
      <c r="AD261" s="47"/>
      <c r="AE261" s="47">
        <v>50.263191223144503</v>
      </c>
      <c r="AF261" s="47"/>
      <c r="AG261" s="49"/>
      <c r="AI261" s="48"/>
      <c r="AJ261" s="47"/>
      <c r="AK261" s="47"/>
      <c r="AL261" s="47"/>
      <c r="AM261" s="47">
        <v>8.7286949157714808</v>
      </c>
      <c r="AN261" s="47"/>
      <c r="AO261" s="49"/>
      <c r="AQ261" s="48"/>
      <c r="AR261" s="47"/>
      <c r="AS261" s="47"/>
      <c r="AT261" s="47"/>
      <c r="AU261" s="47">
        <v>41.923301696777301</v>
      </c>
      <c r="AV261" s="47"/>
      <c r="AW261" s="49"/>
    </row>
    <row r="262" spans="3:49" x14ac:dyDescent="0.3">
      <c r="C262" s="72"/>
      <c r="D262" s="71"/>
      <c r="E262" s="71"/>
      <c r="F262" s="71"/>
      <c r="G262" s="71">
        <v>111.50942993164</v>
      </c>
      <c r="H262" s="71"/>
      <c r="I262" s="73"/>
      <c r="K262" s="48"/>
      <c r="L262" s="47"/>
      <c r="M262" s="47"/>
      <c r="N262" s="47"/>
      <c r="O262" s="47">
        <v>57.325603485107401</v>
      </c>
      <c r="P262" s="47"/>
      <c r="Q262" s="49"/>
      <c r="S262" s="48"/>
      <c r="T262" s="47"/>
      <c r="U262" s="47"/>
      <c r="V262" s="47"/>
      <c r="W262" s="47">
        <v>15.791102409362701</v>
      </c>
      <c r="X262" s="47"/>
      <c r="Y262" s="49"/>
      <c r="AA262" s="48"/>
      <c r="AB262" s="47"/>
      <c r="AC262" s="47"/>
      <c r="AD262" s="47"/>
      <c r="AE262" s="47">
        <v>50.263191223144503</v>
      </c>
      <c r="AF262" s="47"/>
      <c r="AG262" s="49"/>
      <c r="AI262" s="48"/>
      <c r="AJ262" s="47"/>
      <c r="AK262" s="47"/>
      <c r="AL262" s="47"/>
      <c r="AM262" s="47">
        <v>8.7286949157714808</v>
      </c>
      <c r="AN262" s="47"/>
      <c r="AO262" s="49"/>
      <c r="AQ262" s="48"/>
      <c r="AR262" s="47"/>
      <c r="AS262" s="47"/>
      <c r="AT262" s="47"/>
      <c r="AU262" s="47">
        <v>41.923301696777301</v>
      </c>
      <c r="AV262" s="47"/>
      <c r="AW262" s="49"/>
    </row>
    <row r="263" spans="3:49" x14ac:dyDescent="0.3">
      <c r="C263" s="72"/>
      <c r="D263" s="71"/>
      <c r="E263" s="71"/>
      <c r="F263" s="71"/>
      <c r="G263" s="71">
        <v>60.219154357910099</v>
      </c>
      <c r="H263" s="71"/>
      <c r="I263" s="73"/>
      <c r="K263" s="48"/>
      <c r="L263" s="47"/>
      <c r="M263" s="47"/>
      <c r="N263" s="47"/>
      <c r="O263" s="47">
        <v>53.933925628662102</v>
      </c>
      <c r="P263" s="47"/>
      <c r="Q263" s="49"/>
      <c r="S263" s="48"/>
      <c r="T263" s="47"/>
      <c r="U263" s="47"/>
      <c r="V263" s="47"/>
      <c r="W263" s="47">
        <v>1.53566586971282</v>
      </c>
      <c r="X263" s="47"/>
      <c r="Y263" s="49"/>
      <c r="AA263" s="48"/>
      <c r="AB263" s="47"/>
      <c r="AC263" s="47"/>
      <c r="AD263" s="47"/>
      <c r="AE263" s="47">
        <v>57.443199157714801</v>
      </c>
      <c r="AF263" s="47"/>
      <c r="AG263" s="49"/>
      <c r="AI263" s="48"/>
      <c r="AJ263" s="47"/>
      <c r="AK263" s="47"/>
      <c r="AL263" s="47"/>
      <c r="AM263" s="47">
        <v>5.0449399948120099</v>
      </c>
      <c r="AN263" s="47"/>
      <c r="AO263" s="49"/>
      <c r="AQ263" s="48"/>
      <c r="AR263" s="47"/>
      <c r="AS263" s="47"/>
      <c r="AT263" s="47"/>
      <c r="AU263" s="47">
        <v>52.980022430419901</v>
      </c>
      <c r="AV263" s="47"/>
      <c r="AW263" s="49"/>
    </row>
    <row r="264" spans="3:49" x14ac:dyDescent="0.3">
      <c r="C264" s="72"/>
      <c r="D264" s="71"/>
      <c r="E264" s="71"/>
      <c r="F264" s="71"/>
      <c r="G264" s="71">
        <v>72.815872192382798</v>
      </c>
      <c r="H264" s="71"/>
      <c r="I264" s="73"/>
      <c r="K264" s="48"/>
      <c r="L264" s="47"/>
      <c r="M264" s="47"/>
      <c r="N264" s="47"/>
      <c r="O264" s="47">
        <v>54.217048645019503</v>
      </c>
      <c r="P264" s="47"/>
      <c r="Q264" s="49"/>
      <c r="S264" s="48"/>
      <c r="T264" s="47"/>
      <c r="U264" s="47"/>
      <c r="V264" s="47"/>
      <c r="W264" s="47">
        <v>1.0467271804809499</v>
      </c>
      <c r="X264" s="47"/>
      <c r="Y264" s="49"/>
      <c r="AA264" s="48"/>
      <c r="AB264" s="47"/>
      <c r="AC264" s="47"/>
      <c r="AD264" s="47"/>
      <c r="AE264" s="47">
        <v>58.474636077880803</v>
      </c>
      <c r="AF264" s="47"/>
      <c r="AG264" s="49"/>
      <c r="AI264" s="48"/>
      <c r="AJ264" s="47"/>
      <c r="AK264" s="47"/>
      <c r="AL264" s="47"/>
      <c r="AM264" s="47">
        <v>5.3043141365051198</v>
      </c>
      <c r="AN264" s="47"/>
      <c r="AO264" s="49"/>
      <c r="AQ264" s="48"/>
      <c r="AR264" s="47"/>
      <c r="AS264" s="47"/>
      <c r="AT264" s="47"/>
      <c r="AU264" s="47">
        <v>53.755470275878899</v>
      </c>
      <c r="AV264" s="47"/>
      <c r="AW264" s="49"/>
    </row>
    <row r="265" spans="3:49" x14ac:dyDescent="0.3">
      <c r="C265" s="72"/>
      <c r="D265" s="71"/>
      <c r="E265" s="71"/>
      <c r="F265" s="71"/>
      <c r="G265" s="71">
        <v>72.815872192382798</v>
      </c>
      <c r="H265" s="71"/>
      <c r="I265" s="73"/>
      <c r="K265" s="48"/>
      <c r="L265" s="47"/>
      <c r="M265" s="47"/>
      <c r="N265" s="47"/>
      <c r="O265" s="47">
        <v>54.217048645019503</v>
      </c>
      <c r="P265" s="47"/>
      <c r="Q265" s="49"/>
      <c r="S265" s="48"/>
      <c r="T265" s="47"/>
      <c r="U265" s="47"/>
      <c r="V265" s="47"/>
      <c r="W265" s="47">
        <v>1.0467271804809499</v>
      </c>
      <c r="X265" s="47"/>
      <c r="Y265" s="49"/>
      <c r="AA265" s="48"/>
      <c r="AB265" s="47"/>
      <c r="AC265" s="47"/>
      <c r="AD265" s="47"/>
      <c r="AE265" s="47">
        <v>58.474636077880803</v>
      </c>
      <c r="AF265" s="47"/>
      <c r="AG265" s="49"/>
      <c r="AI265" s="48"/>
      <c r="AJ265" s="47"/>
      <c r="AK265" s="47"/>
      <c r="AL265" s="47"/>
      <c r="AM265" s="47">
        <v>5.3043141365051198</v>
      </c>
      <c r="AN265" s="47"/>
      <c r="AO265" s="49"/>
      <c r="AQ265" s="48"/>
      <c r="AR265" s="47"/>
      <c r="AS265" s="47"/>
      <c r="AT265" s="47"/>
      <c r="AU265" s="47">
        <v>53.755470275878899</v>
      </c>
      <c r="AV265" s="47"/>
      <c r="AW265" s="49"/>
    </row>
    <row r="266" spans="3:49" x14ac:dyDescent="0.3">
      <c r="C266" s="72"/>
      <c r="D266" s="71"/>
      <c r="E266" s="71"/>
      <c r="F266" s="71"/>
      <c r="G266" s="71">
        <v>72.815872192382798</v>
      </c>
      <c r="H266" s="71"/>
      <c r="I266" s="73"/>
      <c r="K266" s="48"/>
      <c r="L266" s="47"/>
      <c r="M266" s="47"/>
      <c r="N266" s="47"/>
      <c r="O266" s="47">
        <v>64.793609619140597</v>
      </c>
      <c r="P266" s="47"/>
      <c r="Q266" s="49"/>
      <c r="S266" s="48"/>
      <c r="T266" s="47"/>
      <c r="U266" s="47"/>
      <c r="V266" s="47"/>
      <c r="W266" s="47">
        <v>1.1120346784591599</v>
      </c>
      <c r="X266" s="47"/>
      <c r="Y266" s="49"/>
      <c r="AA266" s="48"/>
      <c r="AB266" s="47"/>
      <c r="AC266" s="47"/>
      <c r="AD266" s="47"/>
      <c r="AE266" s="47">
        <v>68.642967224121094</v>
      </c>
      <c r="AF266" s="47"/>
      <c r="AG266" s="49"/>
      <c r="AI266" s="48"/>
      <c r="AJ266" s="47"/>
      <c r="AK266" s="47"/>
      <c r="AL266" s="47"/>
      <c r="AM266" s="47">
        <v>4.9613904953002903</v>
      </c>
      <c r="AN266" s="47"/>
      <c r="AO266" s="49"/>
      <c r="AQ266" s="48"/>
      <c r="AR266" s="47"/>
      <c r="AS266" s="47"/>
      <c r="AT266" s="47"/>
      <c r="AU266" s="47">
        <v>64.489410400390597</v>
      </c>
      <c r="AV266" s="47"/>
      <c r="AW266" s="49"/>
    </row>
    <row r="267" spans="3:49" x14ac:dyDescent="0.3">
      <c r="C267" s="72"/>
      <c r="D267" s="71"/>
      <c r="E267" s="71"/>
      <c r="F267" s="71"/>
      <c r="G267" s="71">
        <v>94.901771545410099</v>
      </c>
      <c r="H267" s="71"/>
      <c r="I267" s="73"/>
      <c r="K267" s="48"/>
      <c r="L267" s="47"/>
      <c r="M267" s="47"/>
      <c r="N267" s="47"/>
      <c r="O267" s="47">
        <v>88.034736633300696</v>
      </c>
      <c r="P267" s="47"/>
      <c r="Q267" s="49"/>
      <c r="S267" s="48"/>
      <c r="T267" s="47"/>
      <c r="U267" s="47"/>
      <c r="V267" s="47"/>
      <c r="W267" s="47">
        <v>1.7718026638030999</v>
      </c>
      <c r="X267" s="47"/>
      <c r="Y267" s="49"/>
      <c r="AA267" s="48"/>
      <c r="AB267" s="47"/>
      <c r="AC267" s="47"/>
      <c r="AD267" s="47"/>
      <c r="AE267" s="47">
        <v>95.545822143554602</v>
      </c>
      <c r="AF267" s="47"/>
      <c r="AG267" s="49"/>
      <c r="AI267" s="48"/>
      <c r="AJ267" s="47"/>
      <c r="AK267" s="47"/>
      <c r="AL267" s="47"/>
      <c r="AM267" s="47">
        <v>9.2828836441040004</v>
      </c>
      <c r="AN267" s="47"/>
      <c r="AO267" s="49"/>
      <c r="AQ267" s="48"/>
      <c r="AR267" s="47"/>
      <c r="AS267" s="47"/>
      <c r="AT267" s="47"/>
      <c r="AU267" s="47">
        <v>86.715126037597599</v>
      </c>
      <c r="AV267" s="47"/>
      <c r="AW267" s="49"/>
    </row>
    <row r="268" spans="3:49" x14ac:dyDescent="0.3">
      <c r="C268" s="72"/>
      <c r="D268" s="71"/>
      <c r="E268" s="71"/>
      <c r="F268" s="71"/>
      <c r="G268" s="71">
        <v>106.84603881835901</v>
      </c>
      <c r="H268" s="71"/>
      <c r="I268" s="73"/>
      <c r="K268" s="48"/>
      <c r="L268" s="47"/>
      <c r="M268" s="47"/>
      <c r="N268" s="47"/>
      <c r="O268" s="47">
        <v>101.492454528808</v>
      </c>
      <c r="P268" s="47"/>
      <c r="Q268" s="49"/>
      <c r="S268" s="48"/>
      <c r="T268" s="47"/>
      <c r="U268" s="47"/>
      <c r="V268" s="47"/>
      <c r="W268" s="47">
        <v>1.6987324953079199</v>
      </c>
      <c r="X268" s="47"/>
      <c r="Y268" s="49"/>
      <c r="AA268" s="48"/>
      <c r="AB268" s="47"/>
      <c r="AC268" s="47"/>
      <c r="AD268" s="47"/>
      <c r="AE268" s="47">
        <v>108.190017700195</v>
      </c>
      <c r="AF268" s="47"/>
      <c r="AG268" s="49"/>
      <c r="AI268" s="48"/>
      <c r="AJ268" s="47"/>
      <c r="AK268" s="47"/>
      <c r="AL268" s="47"/>
      <c r="AM268" s="47">
        <v>8.3962965011596609</v>
      </c>
      <c r="AN268" s="47"/>
      <c r="AO268" s="49"/>
      <c r="AQ268" s="48"/>
      <c r="AR268" s="47"/>
      <c r="AS268" s="47"/>
      <c r="AT268" s="47"/>
      <c r="AU268" s="47">
        <v>100.494453430175</v>
      </c>
      <c r="AV268" s="47"/>
      <c r="AW268" s="49"/>
    </row>
    <row r="269" spans="3:49" x14ac:dyDescent="0.3">
      <c r="C269" s="72"/>
      <c r="D269" s="71"/>
      <c r="E269" s="71"/>
      <c r="F269" s="71"/>
      <c r="G269" s="71">
        <v>106.84603881835901</v>
      </c>
      <c r="H269" s="71"/>
      <c r="I269" s="73"/>
      <c r="K269" s="48"/>
      <c r="L269" s="47"/>
      <c r="M269" s="47"/>
      <c r="N269" s="47"/>
      <c r="O269" s="47">
        <v>108.052452087402</v>
      </c>
      <c r="P269" s="47"/>
      <c r="Q269" s="49"/>
      <c r="S269" s="48"/>
      <c r="T269" s="47"/>
      <c r="U269" s="47"/>
      <c r="V269" s="47"/>
      <c r="W269" s="47">
        <v>1.60983562469482</v>
      </c>
      <c r="X269" s="47"/>
      <c r="Y269" s="49"/>
      <c r="AA269" s="48"/>
      <c r="AB269" s="47"/>
      <c r="AC269" s="47"/>
      <c r="AD269" s="47"/>
      <c r="AE269" s="47">
        <v>113.686569213867</v>
      </c>
      <c r="AF269" s="47"/>
      <c r="AG269" s="49"/>
      <c r="AI269" s="48"/>
      <c r="AJ269" s="47"/>
      <c r="AK269" s="47"/>
      <c r="AL269" s="47"/>
      <c r="AM269" s="47">
        <v>7.24395275115966</v>
      </c>
      <c r="AN269" s="47"/>
      <c r="AO269" s="49"/>
      <c r="AQ269" s="48"/>
      <c r="AR269" s="47"/>
      <c r="AS269" s="47"/>
      <c r="AT269" s="47"/>
      <c r="AU269" s="47">
        <v>107.35967254638599</v>
      </c>
      <c r="AV269" s="47"/>
      <c r="AW269" s="49"/>
    </row>
    <row r="270" spans="3:49" x14ac:dyDescent="0.3">
      <c r="C270" s="72"/>
      <c r="D270" s="71"/>
      <c r="E270" s="71"/>
      <c r="F270" s="71"/>
      <c r="G270" s="71">
        <v>95.915359497070298</v>
      </c>
      <c r="H270" s="71"/>
      <c r="I270" s="73"/>
      <c r="K270" s="48"/>
      <c r="L270" s="47"/>
      <c r="M270" s="47"/>
      <c r="N270" s="47"/>
      <c r="O270" s="47">
        <v>112.770462036132</v>
      </c>
      <c r="P270" s="47"/>
      <c r="Q270" s="49"/>
      <c r="S270" s="48"/>
      <c r="T270" s="47"/>
      <c r="U270" s="47"/>
      <c r="V270" s="47"/>
      <c r="W270" s="47">
        <v>1.7902806997299101</v>
      </c>
      <c r="X270" s="47"/>
      <c r="Y270" s="49"/>
      <c r="AA270" s="48"/>
      <c r="AB270" s="47"/>
      <c r="AC270" s="47"/>
      <c r="AD270" s="47"/>
      <c r="AE270" s="47">
        <v>118.00347137451099</v>
      </c>
      <c r="AF270" s="47"/>
      <c r="AG270" s="49"/>
      <c r="AI270" s="48"/>
      <c r="AJ270" s="47"/>
      <c r="AK270" s="47"/>
      <c r="AL270" s="47"/>
      <c r="AM270" s="47">
        <v>7.0232901573181099</v>
      </c>
      <c r="AN270" s="47"/>
      <c r="AO270" s="49"/>
      <c r="AQ270" s="48"/>
      <c r="AR270" s="47"/>
      <c r="AS270" s="47"/>
      <c r="AT270" s="47"/>
      <c r="AU270" s="47">
        <v>112.014450073242</v>
      </c>
      <c r="AV270" s="47"/>
      <c r="AW270" s="49"/>
    </row>
    <row r="271" spans="3:49" x14ac:dyDescent="0.3">
      <c r="C271" s="72"/>
      <c r="D271" s="71"/>
      <c r="E271" s="71"/>
      <c r="F271" s="71"/>
      <c r="G271" s="71">
        <v>94.901771545410099</v>
      </c>
      <c r="H271" s="71"/>
      <c r="I271" s="73"/>
      <c r="K271" s="48"/>
      <c r="L271" s="47"/>
      <c r="M271" s="47"/>
      <c r="N271" s="47"/>
      <c r="O271" s="47">
        <v>95.500755310058594</v>
      </c>
      <c r="P271" s="47"/>
      <c r="Q271" s="49"/>
      <c r="S271" s="48"/>
      <c r="T271" s="47"/>
      <c r="U271" s="47"/>
      <c r="V271" s="47"/>
      <c r="W271" s="47">
        <v>1.78664422035217</v>
      </c>
      <c r="X271" s="47"/>
      <c r="Y271" s="49"/>
      <c r="AA271" s="48"/>
      <c r="AB271" s="47"/>
      <c r="AC271" s="47"/>
      <c r="AD271" s="47"/>
      <c r="AE271" s="47">
        <v>103.17244720458901</v>
      </c>
      <c r="AF271" s="47"/>
      <c r="AG271" s="49"/>
      <c r="AI271" s="48"/>
      <c r="AJ271" s="47"/>
      <c r="AK271" s="47"/>
      <c r="AL271" s="47"/>
      <c r="AM271" s="47">
        <v>9.4583282470703107</v>
      </c>
      <c r="AN271" s="47"/>
      <c r="AO271" s="49"/>
      <c r="AQ271" s="48"/>
      <c r="AR271" s="47"/>
      <c r="AS271" s="47"/>
      <c r="AT271" s="47"/>
      <c r="AU271" s="47">
        <v>94.242973327636705</v>
      </c>
      <c r="AV271" s="47"/>
      <c r="AW271" s="49"/>
    </row>
    <row r="272" spans="3:49" x14ac:dyDescent="0.3">
      <c r="C272" s="72"/>
      <c r="D272" s="71"/>
      <c r="E272" s="71"/>
      <c r="F272" s="71"/>
      <c r="G272" s="71">
        <v>72.815872192382798</v>
      </c>
      <c r="H272" s="71"/>
      <c r="I272" s="73"/>
      <c r="K272" s="48"/>
      <c r="L272" s="47"/>
      <c r="M272" s="47"/>
      <c r="N272" s="47"/>
      <c r="O272" s="47">
        <v>59.933628082275298</v>
      </c>
      <c r="P272" s="47"/>
      <c r="Q272" s="49"/>
      <c r="S272" s="48"/>
      <c r="T272" s="47"/>
      <c r="U272" s="47"/>
      <c r="V272" s="47"/>
      <c r="W272" s="47">
        <v>0.95618325471877996</v>
      </c>
      <c r="X272" s="47"/>
      <c r="Y272" s="49"/>
      <c r="AA272" s="48"/>
      <c r="AB272" s="47"/>
      <c r="AC272" s="47"/>
      <c r="AD272" s="47"/>
      <c r="AE272" s="47">
        <v>63.937416076660099</v>
      </c>
      <c r="AF272" s="47"/>
      <c r="AG272" s="49"/>
      <c r="AI272" s="48"/>
      <c r="AJ272" s="47"/>
      <c r="AK272" s="47"/>
      <c r="AL272" s="47"/>
      <c r="AM272" s="47">
        <v>4.9599714279174796</v>
      </c>
      <c r="AN272" s="47"/>
      <c r="AO272" s="49"/>
      <c r="AQ272" s="48"/>
      <c r="AR272" s="47"/>
      <c r="AS272" s="47"/>
      <c r="AT272" s="47"/>
      <c r="AU272" s="47">
        <v>59.687126159667898</v>
      </c>
      <c r="AV272" s="47"/>
      <c r="AW272" s="49"/>
    </row>
    <row r="273" spans="3:49" x14ac:dyDescent="0.3">
      <c r="C273" s="72"/>
      <c r="D273" s="71"/>
      <c r="E273" s="71"/>
      <c r="F273" s="71"/>
      <c r="G273" s="71">
        <v>72.975624084472599</v>
      </c>
      <c r="H273" s="71"/>
      <c r="I273" s="73"/>
      <c r="K273" s="48"/>
      <c r="L273" s="47"/>
      <c r="M273" s="47"/>
      <c r="N273" s="47"/>
      <c r="O273" s="47">
        <v>64.554435729980398</v>
      </c>
      <c r="P273" s="47"/>
      <c r="Q273" s="49"/>
      <c r="S273" s="48"/>
      <c r="T273" s="47"/>
      <c r="U273" s="47"/>
      <c r="V273" s="47"/>
      <c r="W273" s="47">
        <v>2.2346017360687198</v>
      </c>
      <c r="X273" s="47"/>
      <c r="Y273" s="49"/>
      <c r="AA273" s="48"/>
      <c r="AB273" s="47"/>
      <c r="AC273" s="47"/>
      <c r="AD273" s="47"/>
      <c r="AE273" s="47">
        <v>65.805091857910099</v>
      </c>
      <c r="AF273" s="47"/>
      <c r="AG273" s="49"/>
      <c r="AI273" s="48"/>
      <c r="AJ273" s="47"/>
      <c r="AK273" s="47"/>
      <c r="AL273" s="47"/>
      <c r="AM273" s="47">
        <v>3.4852545261382999</v>
      </c>
      <c r="AN273" s="47"/>
      <c r="AO273" s="49"/>
      <c r="AQ273" s="48"/>
      <c r="AR273" s="47"/>
      <c r="AS273" s="47"/>
      <c r="AT273" s="47"/>
      <c r="AU273" s="47">
        <v>62.8328437805175</v>
      </c>
      <c r="AV273" s="47"/>
      <c r="AW273" s="49"/>
    </row>
    <row r="274" spans="3:49" x14ac:dyDescent="0.3">
      <c r="C274" s="72"/>
      <c r="D274" s="71"/>
      <c r="E274" s="71"/>
      <c r="F274" s="71"/>
      <c r="G274" s="71">
        <v>74.418029785156193</v>
      </c>
      <c r="H274" s="71"/>
      <c r="I274" s="73"/>
      <c r="K274" s="48"/>
      <c r="L274" s="47"/>
      <c r="M274" s="47"/>
      <c r="N274" s="47"/>
      <c r="O274" s="47">
        <v>35.1623725891113</v>
      </c>
      <c r="P274" s="47"/>
      <c r="Q274" s="49"/>
      <c r="S274" s="48"/>
      <c r="T274" s="47"/>
      <c r="U274" s="47"/>
      <c r="V274" s="47"/>
      <c r="W274" s="47">
        <v>3.62765169143676</v>
      </c>
      <c r="X274" s="47"/>
      <c r="Y274" s="49"/>
      <c r="AA274" s="48"/>
      <c r="AB274" s="47"/>
      <c r="AC274" s="47"/>
      <c r="AD274" s="47"/>
      <c r="AE274" s="47">
        <v>38.878620147705</v>
      </c>
      <c r="AF274" s="47"/>
      <c r="AG274" s="49"/>
      <c r="AI274" s="48"/>
      <c r="AJ274" s="47"/>
      <c r="AK274" s="47"/>
      <c r="AL274" s="47"/>
      <c r="AM274" s="47">
        <v>7.3438978195190403</v>
      </c>
      <c r="AN274" s="47"/>
      <c r="AO274" s="49"/>
      <c r="AQ274" s="48"/>
      <c r="AR274" s="47"/>
      <c r="AS274" s="47"/>
      <c r="AT274" s="47"/>
      <c r="AU274" s="47">
        <v>31.586235046386701</v>
      </c>
      <c r="AV274" s="47"/>
      <c r="AW274" s="49"/>
    </row>
    <row r="275" spans="3:49" x14ac:dyDescent="0.3">
      <c r="C275" s="72"/>
      <c r="D275" s="71"/>
      <c r="E275" s="71"/>
      <c r="F275" s="71"/>
      <c r="G275" s="71">
        <v>111.50942993164</v>
      </c>
      <c r="H275" s="71"/>
      <c r="I275" s="73"/>
      <c r="K275" s="48"/>
      <c r="L275" s="47"/>
      <c r="M275" s="47"/>
      <c r="N275" s="47"/>
      <c r="O275" s="47">
        <v>57.325603485107401</v>
      </c>
      <c r="P275" s="47"/>
      <c r="Q275" s="49"/>
      <c r="S275" s="48"/>
      <c r="T275" s="47"/>
      <c r="U275" s="47"/>
      <c r="V275" s="47"/>
      <c r="W275" s="47">
        <v>15.791102409362701</v>
      </c>
      <c r="X275" s="47"/>
      <c r="Y275" s="49"/>
      <c r="AA275" s="48"/>
      <c r="AB275" s="47"/>
      <c r="AC275" s="47"/>
      <c r="AD275" s="47"/>
      <c r="AE275" s="47">
        <v>50.263191223144503</v>
      </c>
      <c r="AF275" s="47"/>
      <c r="AG275" s="49"/>
      <c r="AI275" s="48"/>
      <c r="AJ275" s="47"/>
      <c r="AK275" s="47"/>
      <c r="AL275" s="47"/>
      <c r="AM275" s="47">
        <v>8.7286949157714808</v>
      </c>
      <c r="AN275" s="47"/>
      <c r="AO275" s="49"/>
      <c r="AQ275" s="48"/>
      <c r="AR275" s="47"/>
      <c r="AS275" s="47"/>
      <c r="AT275" s="47"/>
      <c r="AU275" s="47">
        <v>41.923301696777301</v>
      </c>
      <c r="AV275" s="47"/>
      <c r="AW275" s="49"/>
    </row>
    <row r="276" spans="3:49" x14ac:dyDescent="0.3">
      <c r="C276" s="72"/>
      <c r="D276" s="71"/>
      <c r="E276" s="71"/>
      <c r="F276" s="71"/>
      <c r="G276" s="71">
        <v>111.50942993164</v>
      </c>
      <c r="H276" s="71"/>
      <c r="I276" s="73"/>
      <c r="K276" s="48"/>
      <c r="L276" s="47"/>
      <c r="M276" s="47"/>
      <c r="N276" s="47"/>
      <c r="O276" s="47">
        <v>57.325603485107401</v>
      </c>
      <c r="P276" s="47"/>
      <c r="Q276" s="49"/>
      <c r="S276" s="48"/>
      <c r="T276" s="47"/>
      <c r="U276" s="47"/>
      <c r="V276" s="47"/>
      <c r="W276" s="47">
        <v>15.791102409362701</v>
      </c>
      <c r="X276" s="47"/>
      <c r="Y276" s="49"/>
      <c r="AA276" s="48"/>
      <c r="AB276" s="47"/>
      <c r="AC276" s="47"/>
      <c r="AD276" s="47"/>
      <c r="AE276" s="47">
        <v>50.263191223144503</v>
      </c>
      <c r="AF276" s="47"/>
      <c r="AG276" s="49"/>
      <c r="AI276" s="48"/>
      <c r="AJ276" s="47"/>
      <c r="AK276" s="47"/>
      <c r="AL276" s="47"/>
      <c r="AM276" s="47">
        <v>8.7286949157714808</v>
      </c>
      <c r="AN276" s="47"/>
      <c r="AO276" s="49"/>
      <c r="AQ276" s="48"/>
      <c r="AR276" s="47"/>
      <c r="AS276" s="47"/>
      <c r="AT276" s="47"/>
      <c r="AU276" s="47">
        <v>41.923301696777301</v>
      </c>
      <c r="AV276" s="47"/>
      <c r="AW276" s="49"/>
    </row>
    <row r="277" spans="3:49" x14ac:dyDescent="0.3">
      <c r="C277" s="72"/>
      <c r="D277" s="71"/>
      <c r="E277" s="71"/>
      <c r="F277" s="71"/>
      <c r="G277" s="71">
        <v>63.101238250732401</v>
      </c>
      <c r="H277" s="71"/>
      <c r="I277" s="73"/>
      <c r="K277" s="48"/>
      <c r="L277" s="47"/>
      <c r="M277" s="47"/>
      <c r="N277" s="47"/>
      <c r="O277" s="47">
        <v>53.933925628662102</v>
      </c>
      <c r="P277" s="47"/>
      <c r="Q277" s="49"/>
      <c r="S277" s="48"/>
      <c r="T277" s="47"/>
      <c r="U277" s="47"/>
      <c r="V277" s="47"/>
      <c r="W277" s="47">
        <v>1.53566586971282</v>
      </c>
      <c r="X277" s="47"/>
      <c r="Y277" s="49"/>
      <c r="AA277" s="48"/>
      <c r="AB277" s="47"/>
      <c r="AC277" s="47"/>
      <c r="AD277" s="47"/>
      <c r="AE277" s="47">
        <v>57.443199157714801</v>
      </c>
      <c r="AF277" s="47"/>
      <c r="AG277" s="49"/>
      <c r="AI277" s="48"/>
      <c r="AJ277" s="47"/>
      <c r="AK277" s="47"/>
      <c r="AL277" s="47"/>
      <c r="AM277" s="47">
        <v>5.0449399948120099</v>
      </c>
      <c r="AN277" s="47"/>
      <c r="AO277" s="49"/>
      <c r="AQ277" s="48"/>
      <c r="AR277" s="47"/>
      <c r="AS277" s="47"/>
      <c r="AT277" s="47"/>
      <c r="AU277" s="47">
        <v>52.980022430419901</v>
      </c>
      <c r="AV277" s="47"/>
      <c r="AW277" s="49"/>
    </row>
    <row r="278" spans="3:49" x14ac:dyDescent="0.3">
      <c r="C278" s="72"/>
      <c r="D278" s="71"/>
      <c r="E278" s="71"/>
      <c r="F278" s="71"/>
      <c r="G278" s="71">
        <v>60.219154357910099</v>
      </c>
      <c r="H278" s="71"/>
      <c r="I278" s="73"/>
      <c r="K278" s="48"/>
      <c r="L278" s="47"/>
      <c r="M278" s="47"/>
      <c r="N278" s="47"/>
      <c r="O278" s="47">
        <v>50.8924140930175</v>
      </c>
      <c r="P278" s="47"/>
      <c r="Q278" s="49"/>
      <c r="S278" s="48"/>
      <c r="T278" s="47"/>
      <c r="U278" s="47"/>
      <c r="V278" s="47"/>
      <c r="W278" s="47">
        <v>2.1224093437194802</v>
      </c>
      <c r="X278" s="47"/>
      <c r="Y278" s="49"/>
      <c r="AA278" s="48"/>
      <c r="AB278" s="47"/>
      <c r="AC278" s="47"/>
      <c r="AD278" s="47"/>
      <c r="AE278" s="47">
        <v>53.341442108154297</v>
      </c>
      <c r="AF278" s="47"/>
      <c r="AG278" s="49"/>
      <c r="AI278" s="48"/>
      <c r="AJ278" s="47"/>
      <c r="AK278" s="47"/>
      <c r="AL278" s="47"/>
      <c r="AM278" s="47">
        <v>4.5714373588562003</v>
      </c>
      <c r="AN278" s="47"/>
      <c r="AO278" s="49"/>
      <c r="AQ278" s="48"/>
      <c r="AR278" s="47"/>
      <c r="AS278" s="47"/>
      <c r="AT278" s="47"/>
      <c r="AU278" s="47">
        <v>49.255985260009702</v>
      </c>
      <c r="AV278" s="47"/>
      <c r="AW278" s="49"/>
    </row>
    <row r="279" spans="3:49" x14ac:dyDescent="0.3">
      <c r="C279" s="72"/>
      <c r="D279" s="71"/>
      <c r="E279" s="71"/>
      <c r="F279" s="71"/>
      <c r="G279" s="71">
        <v>60.219154357910099</v>
      </c>
      <c r="H279" s="71"/>
      <c r="I279" s="73"/>
      <c r="K279" s="48"/>
      <c r="L279" s="47"/>
      <c r="M279" s="47"/>
      <c r="N279" s="47"/>
      <c r="O279" s="47">
        <v>53.933925628662102</v>
      </c>
      <c r="P279" s="47"/>
      <c r="Q279" s="49"/>
      <c r="S279" s="48"/>
      <c r="T279" s="47"/>
      <c r="U279" s="47"/>
      <c r="V279" s="47"/>
      <c r="W279" s="47">
        <v>1.53566586971282</v>
      </c>
      <c r="X279" s="47"/>
      <c r="Y279" s="49"/>
      <c r="AA279" s="48"/>
      <c r="AB279" s="47"/>
      <c r="AC279" s="47"/>
      <c r="AD279" s="47"/>
      <c r="AE279" s="47">
        <v>57.443199157714801</v>
      </c>
      <c r="AF279" s="47"/>
      <c r="AG279" s="49"/>
      <c r="AI279" s="48"/>
      <c r="AJ279" s="47"/>
      <c r="AK279" s="47"/>
      <c r="AL279" s="47"/>
      <c r="AM279" s="47">
        <v>5.0449399948120099</v>
      </c>
      <c r="AN279" s="47"/>
      <c r="AO279" s="49"/>
      <c r="AQ279" s="48"/>
      <c r="AR279" s="47"/>
      <c r="AS279" s="47"/>
      <c r="AT279" s="47"/>
      <c r="AU279" s="47">
        <v>52.980022430419901</v>
      </c>
      <c r="AV279" s="47"/>
      <c r="AW279" s="49"/>
    </row>
    <row r="280" spans="3:49" x14ac:dyDescent="0.3">
      <c r="C280" s="72"/>
      <c r="D280" s="71"/>
      <c r="E280" s="71"/>
      <c r="F280" s="71"/>
      <c r="G280" s="71">
        <v>60.219154357910099</v>
      </c>
      <c r="H280" s="71"/>
      <c r="I280" s="73"/>
      <c r="K280" s="48"/>
      <c r="L280" s="47"/>
      <c r="M280" s="47"/>
      <c r="N280" s="47"/>
      <c r="O280" s="47">
        <v>53.933925628662102</v>
      </c>
      <c r="P280" s="47"/>
      <c r="Q280" s="49"/>
      <c r="S280" s="48"/>
      <c r="T280" s="47"/>
      <c r="U280" s="47"/>
      <c r="V280" s="47"/>
      <c r="W280" s="47">
        <v>1.53566586971282</v>
      </c>
      <c r="X280" s="47"/>
      <c r="Y280" s="49"/>
      <c r="AA280" s="48"/>
      <c r="AB280" s="47"/>
      <c r="AC280" s="47"/>
      <c r="AD280" s="47"/>
      <c r="AE280" s="47">
        <v>57.443199157714801</v>
      </c>
      <c r="AF280" s="47"/>
      <c r="AG280" s="49"/>
      <c r="AI280" s="48"/>
      <c r="AJ280" s="47"/>
      <c r="AK280" s="47"/>
      <c r="AL280" s="47"/>
      <c r="AM280" s="47">
        <v>5.0449399948120099</v>
      </c>
      <c r="AN280" s="47"/>
      <c r="AO280" s="49"/>
      <c r="AQ280" s="48"/>
      <c r="AR280" s="47"/>
      <c r="AS280" s="47"/>
      <c r="AT280" s="47"/>
      <c r="AU280" s="47">
        <v>52.980022430419901</v>
      </c>
      <c r="AV280" s="47"/>
      <c r="AW280" s="49"/>
    </row>
    <row r="281" spans="3:49" x14ac:dyDescent="0.3">
      <c r="C281" s="72"/>
      <c r="D281" s="71"/>
      <c r="E281" s="71"/>
      <c r="F281" s="71"/>
      <c r="G281" s="71">
        <v>60.219154357910099</v>
      </c>
      <c r="H281" s="71"/>
      <c r="I281" s="73"/>
      <c r="K281" s="48"/>
      <c r="L281" s="47"/>
      <c r="M281" s="47"/>
      <c r="N281" s="47"/>
      <c r="O281" s="47">
        <v>50.8924140930175</v>
      </c>
      <c r="P281" s="47"/>
      <c r="Q281" s="49"/>
      <c r="S281" s="48"/>
      <c r="T281" s="47"/>
      <c r="U281" s="47"/>
      <c r="V281" s="47"/>
      <c r="W281" s="47">
        <v>2.1224093437194802</v>
      </c>
      <c r="X281" s="47"/>
      <c r="Y281" s="49"/>
      <c r="AA281" s="48"/>
      <c r="AB281" s="47"/>
      <c r="AC281" s="47"/>
      <c r="AD281" s="47"/>
      <c r="AE281" s="47">
        <v>53.341442108154297</v>
      </c>
      <c r="AF281" s="47"/>
      <c r="AG281" s="49"/>
      <c r="AI281" s="48"/>
      <c r="AJ281" s="47"/>
      <c r="AK281" s="47"/>
      <c r="AL281" s="47"/>
      <c r="AM281" s="47">
        <v>4.5714373588562003</v>
      </c>
      <c r="AN281" s="47"/>
      <c r="AO281" s="49"/>
      <c r="AQ281" s="48"/>
      <c r="AR281" s="47"/>
      <c r="AS281" s="47"/>
      <c r="AT281" s="47"/>
      <c r="AU281" s="47">
        <v>49.255985260009702</v>
      </c>
      <c r="AV281" s="47"/>
      <c r="AW281" s="49"/>
    </row>
    <row r="282" spans="3:49" x14ac:dyDescent="0.3">
      <c r="C282" s="72"/>
      <c r="D282" s="71"/>
      <c r="E282" s="71"/>
      <c r="F282" s="71"/>
      <c r="G282" s="71">
        <v>91.491279602050696</v>
      </c>
      <c r="H282" s="71"/>
      <c r="I282" s="73"/>
      <c r="K282" s="48"/>
      <c r="L282" s="47"/>
      <c r="M282" s="47"/>
      <c r="N282" s="47"/>
      <c r="O282" s="47">
        <v>97.724189758300696</v>
      </c>
      <c r="P282" s="47"/>
      <c r="Q282" s="49"/>
      <c r="S282" s="48"/>
      <c r="T282" s="47"/>
      <c r="U282" s="47"/>
      <c r="V282" s="47"/>
      <c r="W282" s="47">
        <v>2.0005922317504798</v>
      </c>
      <c r="X282" s="47"/>
      <c r="Y282" s="49"/>
      <c r="AA282" s="48"/>
      <c r="AB282" s="47"/>
      <c r="AC282" s="47"/>
      <c r="AD282" s="47"/>
      <c r="AE282" s="47">
        <v>105.961067199707</v>
      </c>
      <c r="AF282" s="47"/>
      <c r="AG282" s="49"/>
      <c r="AI282" s="48"/>
      <c r="AJ282" s="47"/>
      <c r="AK282" s="47"/>
      <c r="AL282" s="47"/>
      <c r="AM282" s="47">
        <v>10.2374620437622</v>
      </c>
      <c r="AN282" s="47"/>
      <c r="AO282" s="49"/>
      <c r="AQ282" s="48"/>
      <c r="AR282" s="47"/>
      <c r="AS282" s="47"/>
      <c r="AT282" s="47"/>
      <c r="AU282" s="47">
        <v>96.170150756835895</v>
      </c>
      <c r="AV282" s="47"/>
      <c r="AW282" s="49"/>
    </row>
    <row r="283" spans="3:49" x14ac:dyDescent="0.3">
      <c r="C283" s="72"/>
      <c r="D283" s="71"/>
      <c r="E283" s="71"/>
      <c r="F283" s="71"/>
      <c r="G283" s="71">
        <v>72.815872192382798</v>
      </c>
      <c r="H283" s="71"/>
      <c r="I283" s="73"/>
      <c r="K283" s="48"/>
      <c r="L283" s="47"/>
      <c r="M283" s="47"/>
      <c r="N283" s="47"/>
      <c r="O283" s="47">
        <v>72.748466491699205</v>
      </c>
      <c r="P283" s="47"/>
      <c r="Q283" s="49"/>
      <c r="S283" s="48"/>
      <c r="T283" s="47"/>
      <c r="U283" s="47"/>
      <c r="V283" s="47"/>
      <c r="W283" s="47">
        <v>1.1148663759231501</v>
      </c>
      <c r="X283" s="47"/>
      <c r="Y283" s="49"/>
      <c r="AA283" s="48"/>
      <c r="AB283" s="47"/>
      <c r="AC283" s="47"/>
      <c r="AD283" s="47"/>
      <c r="AE283" s="47">
        <v>76.370376586914006</v>
      </c>
      <c r="AF283" s="47"/>
      <c r="AG283" s="49"/>
      <c r="AI283" s="48"/>
      <c r="AJ283" s="47"/>
      <c r="AK283" s="47"/>
      <c r="AL283" s="47"/>
      <c r="AM283" s="47">
        <v>4.7367820739745996</v>
      </c>
      <c r="AN283" s="47"/>
      <c r="AO283" s="49"/>
      <c r="AQ283" s="48"/>
      <c r="AR283" s="47"/>
      <c r="AS283" s="47"/>
      <c r="AT283" s="47"/>
      <c r="AU283" s="47">
        <v>72.561714172363196</v>
      </c>
      <c r="AV283" s="47"/>
      <c r="AW283" s="49"/>
    </row>
    <row r="284" spans="3:49" x14ac:dyDescent="0.3">
      <c r="C284" s="72"/>
      <c r="D284" s="71"/>
      <c r="E284" s="71"/>
      <c r="F284" s="71"/>
      <c r="G284" s="71">
        <v>78.381622314453097</v>
      </c>
      <c r="H284" s="71"/>
      <c r="I284" s="73"/>
      <c r="K284" s="48"/>
      <c r="L284" s="47"/>
      <c r="M284" s="47"/>
      <c r="N284" s="47"/>
      <c r="O284" s="47">
        <v>85.566986083984304</v>
      </c>
      <c r="P284" s="47"/>
      <c r="Q284" s="49"/>
      <c r="S284" s="48"/>
      <c r="T284" s="47"/>
      <c r="U284" s="47"/>
      <c r="V284" s="47"/>
      <c r="W284" s="47">
        <v>1.2185591459274201</v>
      </c>
      <c r="X284" s="47"/>
      <c r="Y284" s="49"/>
      <c r="AA284" s="48"/>
      <c r="AB284" s="47"/>
      <c r="AC284" s="47"/>
      <c r="AD284" s="47"/>
      <c r="AE284" s="47">
        <v>90.022781372070298</v>
      </c>
      <c r="AF284" s="47"/>
      <c r="AG284" s="49"/>
      <c r="AI284" s="48"/>
      <c r="AJ284" s="47"/>
      <c r="AK284" s="47"/>
      <c r="AL284" s="47"/>
      <c r="AM284" s="47">
        <v>5.6743488311767498</v>
      </c>
      <c r="AN284" s="47"/>
      <c r="AO284" s="49"/>
      <c r="AQ284" s="48"/>
      <c r="AR284" s="47"/>
      <c r="AS284" s="47"/>
      <c r="AT284" s="47"/>
      <c r="AU284" s="47">
        <v>85.123123168945298</v>
      </c>
      <c r="AV284" s="47"/>
      <c r="AW284" s="49"/>
    </row>
    <row r="285" spans="3:49" x14ac:dyDescent="0.3">
      <c r="C285" s="72"/>
      <c r="D285" s="71"/>
      <c r="E285" s="71"/>
      <c r="F285" s="71"/>
      <c r="G285" s="71">
        <v>91.491279602050696</v>
      </c>
      <c r="H285" s="71"/>
      <c r="I285" s="73"/>
      <c r="K285" s="48"/>
      <c r="L285" s="47"/>
      <c r="M285" s="47"/>
      <c r="N285" s="47"/>
      <c r="O285" s="47">
        <v>91.786216735839801</v>
      </c>
      <c r="P285" s="47"/>
      <c r="Q285" s="49"/>
      <c r="S285" s="48"/>
      <c r="T285" s="47"/>
      <c r="U285" s="47"/>
      <c r="V285" s="47"/>
      <c r="W285" s="47">
        <v>1.27295386791229</v>
      </c>
      <c r="X285" s="47"/>
      <c r="Y285" s="49"/>
      <c r="AA285" s="48"/>
      <c r="AB285" s="47"/>
      <c r="AC285" s="47"/>
      <c r="AD285" s="47"/>
      <c r="AE285" s="47">
        <v>96.8594970703125</v>
      </c>
      <c r="AF285" s="47"/>
      <c r="AG285" s="49"/>
      <c r="AI285" s="48"/>
      <c r="AJ285" s="47"/>
      <c r="AK285" s="47"/>
      <c r="AL285" s="47"/>
      <c r="AM285" s="47">
        <v>6.3462281227111799</v>
      </c>
      <c r="AN285" s="47"/>
      <c r="AO285" s="49"/>
      <c r="AQ285" s="48"/>
      <c r="AR285" s="47"/>
      <c r="AS285" s="47"/>
      <c r="AT285" s="47"/>
      <c r="AU285" s="47">
        <v>91.456306457519503</v>
      </c>
      <c r="AV285" s="47"/>
      <c r="AW285" s="49"/>
    </row>
    <row r="286" spans="3:49" x14ac:dyDescent="0.3">
      <c r="C286" s="72"/>
      <c r="D286" s="71"/>
      <c r="E286" s="71"/>
      <c r="F286" s="71"/>
      <c r="G286" s="71">
        <v>91.491279602050696</v>
      </c>
      <c r="H286" s="71"/>
      <c r="I286" s="73"/>
      <c r="K286" s="48"/>
      <c r="L286" s="47"/>
      <c r="M286" s="47"/>
      <c r="N286" s="47"/>
      <c r="O286" s="47">
        <v>97.680870056152301</v>
      </c>
      <c r="P286" s="47"/>
      <c r="Q286" s="49"/>
      <c r="S286" s="48"/>
      <c r="T286" s="47"/>
      <c r="U286" s="47"/>
      <c r="V286" s="47"/>
      <c r="W286" s="47">
        <v>1.5192914009094201</v>
      </c>
      <c r="X286" s="47"/>
      <c r="Y286" s="49"/>
      <c r="AA286" s="48"/>
      <c r="AB286" s="47"/>
      <c r="AC286" s="47"/>
      <c r="AD286" s="47"/>
      <c r="AE286" s="47">
        <v>103.978454589843</v>
      </c>
      <c r="AF286" s="47"/>
      <c r="AG286" s="49"/>
      <c r="AI286" s="48"/>
      <c r="AJ286" s="47"/>
      <c r="AK286" s="47"/>
      <c r="AL286" s="47"/>
      <c r="AM286" s="47">
        <v>7.8168745040893501</v>
      </c>
      <c r="AN286" s="47"/>
      <c r="AO286" s="49"/>
      <c r="AQ286" s="48"/>
      <c r="AR286" s="47"/>
      <c r="AS286" s="47"/>
      <c r="AT286" s="47"/>
      <c r="AU286" s="47">
        <v>96.924011230468693</v>
      </c>
      <c r="AV286" s="47"/>
      <c r="AW286" s="49"/>
    </row>
    <row r="287" spans="3:49" x14ac:dyDescent="0.3">
      <c r="C287" s="72"/>
      <c r="D287" s="71"/>
      <c r="E287" s="71"/>
      <c r="F287" s="71"/>
      <c r="G287" s="71">
        <v>100.14956665039</v>
      </c>
      <c r="H287" s="71"/>
      <c r="I287" s="73"/>
      <c r="K287" s="48"/>
      <c r="L287" s="47"/>
      <c r="M287" s="47"/>
      <c r="N287" s="47"/>
      <c r="O287" s="47">
        <v>99.529167175292898</v>
      </c>
      <c r="P287" s="47"/>
      <c r="Q287" s="49"/>
      <c r="S287" s="48"/>
      <c r="T287" s="47"/>
      <c r="U287" s="47"/>
      <c r="V287" s="47"/>
      <c r="W287" s="47">
        <v>1.7419295310974099</v>
      </c>
      <c r="X287" s="47"/>
      <c r="Y287" s="49"/>
      <c r="AA287" s="48"/>
      <c r="AB287" s="47"/>
      <c r="AC287" s="47"/>
      <c r="AD287" s="47"/>
      <c r="AE287" s="47">
        <v>107.062782287597</v>
      </c>
      <c r="AF287" s="47"/>
      <c r="AG287" s="49"/>
      <c r="AI287" s="48"/>
      <c r="AJ287" s="47"/>
      <c r="AK287" s="47"/>
      <c r="AL287" s="47"/>
      <c r="AM287" s="47">
        <v>9.2755441665649396</v>
      </c>
      <c r="AN287" s="47"/>
      <c r="AO287" s="49"/>
      <c r="AQ287" s="48"/>
      <c r="AR287" s="47"/>
      <c r="AS287" s="47"/>
      <c r="AT287" s="47"/>
      <c r="AU287" s="47">
        <v>98.398841857910099</v>
      </c>
      <c r="AV287" s="47"/>
      <c r="AW287" s="49"/>
    </row>
    <row r="288" spans="3:49" x14ac:dyDescent="0.3">
      <c r="C288" s="72"/>
      <c r="D288" s="71"/>
      <c r="E288" s="71"/>
      <c r="F288" s="71"/>
      <c r="G288" s="71">
        <v>100.14956665039</v>
      </c>
      <c r="H288" s="71"/>
      <c r="I288" s="73"/>
      <c r="K288" s="48"/>
      <c r="L288" s="47"/>
      <c r="M288" s="47"/>
      <c r="N288" s="47"/>
      <c r="O288" s="47">
        <v>99.529167175292898</v>
      </c>
      <c r="P288" s="47"/>
      <c r="Q288" s="49"/>
      <c r="S288" s="48"/>
      <c r="T288" s="47"/>
      <c r="U288" s="47"/>
      <c r="V288" s="47"/>
      <c r="W288" s="47">
        <v>1.7419295310974099</v>
      </c>
      <c r="X288" s="47"/>
      <c r="Y288" s="49"/>
      <c r="AA288" s="48"/>
      <c r="AB288" s="47"/>
      <c r="AC288" s="47"/>
      <c r="AD288" s="47"/>
      <c r="AE288" s="47">
        <v>107.062782287597</v>
      </c>
      <c r="AF288" s="47"/>
      <c r="AG288" s="49"/>
      <c r="AI288" s="48"/>
      <c r="AJ288" s="47"/>
      <c r="AK288" s="47"/>
      <c r="AL288" s="47"/>
      <c r="AM288" s="47">
        <v>9.2755441665649396</v>
      </c>
      <c r="AN288" s="47"/>
      <c r="AO288" s="49"/>
      <c r="AQ288" s="48"/>
      <c r="AR288" s="47"/>
      <c r="AS288" s="47"/>
      <c r="AT288" s="47"/>
      <c r="AU288" s="47">
        <v>98.398841857910099</v>
      </c>
      <c r="AV288" s="47"/>
      <c r="AW288" s="49"/>
    </row>
    <row r="289" spans="3:49" x14ac:dyDescent="0.3">
      <c r="C289" s="72"/>
      <c r="D289" s="71"/>
      <c r="E289" s="71"/>
      <c r="F289" s="71"/>
      <c r="G289" s="71">
        <v>100.14956665039</v>
      </c>
      <c r="H289" s="71"/>
      <c r="I289" s="73"/>
      <c r="K289" s="48"/>
      <c r="L289" s="47"/>
      <c r="M289" s="47"/>
      <c r="N289" s="47"/>
      <c r="O289" s="47">
        <v>95.500755310058594</v>
      </c>
      <c r="P289" s="47"/>
      <c r="Q289" s="49"/>
      <c r="S289" s="48"/>
      <c r="T289" s="47"/>
      <c r="U289" s="47"/>
      <c r="V289" s="47"/>
      <c r="W289" s="47">
        <v>1.78664422035217</v>
      </c>
      <c r="X289" s="47"/>
      <c r="Y289" s="49"/>
      <c r="AA289" s="48"/>
      <c r="AB289" s="47"/>
      <c r="AC289" s="47"/>
      <c r="AD289" s="47"/>
      <c r="AE289" s="47">
        <v>103.17244720458901</v>
      </c>
      <c r="AF289" s="47"/>
      <c r="AG289" s="49"/>
      <c r="AI289" s="48"/>
      <c r="AJ289" s="47"/>
      <c r="AK289" s="47"/>
      <c r="AL289" s="47"/>
      <c r="AM289" s="47">
        <v>9.4583282470703107</v>
      </c>
      <c r="AN289" s="47"/>
      <c r="AO289" s="49"/>
      <c r="AQ289" s="48"/>
      <c r="AR289" s="47"/>
      <c r="AS289" s="47"/>
      <c r="AT289" s="47"/>
      <c r="AU289" s="47">
        <v>94.242973327636705</v>
      </c>
      <c r="AV289" s="47"/>
      <c r="AW289" s="49"/>
    </row>
    <row r="290" spans="3:49" x14ac:dyDescent="0.3">
      <c r="C290" s="72"/>
      <c r="D290" s="71"/>
      <c r="E290" s="71"/>
      <c r="F290" s="71"/>
      <c r="G290" s="71">
        <v>94.901771545410099</v>
      </c>
      <c r="H290" s="71"/>
      <c r="I290" s="73"/>
      <c r="K290" s="48"/>
      <c r="L290" s="47"/>
      <c r="M290" s="47"/>
      <c r="N290" s="47"/>
      <c r="O290" s="47">
        <v>95.500755310058594</v>
      </c>
      <c r="P290" s="47"/>
      <c r="Q290" s="49"/>
      <c r="S290" s="48"/>
      <c r="T290" s="47"/>
      <c r="U290" s="47"/>
      <c r="V290" s="47"/>
      <c r="W290" s="47">
        <v>1.78664422035217</v>
      </c>
      <c r="X290" s="47"/>
      <c r="Y290" s="49"/>
      <c r="AA290" s="48"/>
      <c r="AB290" s="47"/>
      <c r="AC290" s="47"/>
      <c r="AD290" s="47"/>
      <c r="AE290" s="47">
        <v>103.17244720458901</v>
      </c>
      <c r="AF290" s="47"/>
      <c r="AG290" s="49"/>
      <c r="AI290" s="48"/>
      <c r="AJ290" s="47"/>
      <c r="AK290" s="47"/>
      <c r="AL290" s="47"/>
      <c r="AM290" s="47">
        <v>9.4583282470703107</v>
      </c>
      <c r="AN290" s="47"/>
      <c r="AO290" s="49"/>
      <c r="AQ290" s="48"/>
      <c r="AR290" s="47"/>
      <c r="AS290" s="47"/>
      <c r="AT290" s="47"/>
      <c r="AU290" s="47">
        <v>94.242973327636705</v>
      </c>
      <c r="AV290" s="47"/>
      <c r="AW290" s="49"/>
    </row>
    <row r="291" spans="3:49" x14ac:dyDescent="0.3">
      <c r="C291" s="72"/>
      <c r="D291" s="71"/>
      <c r="E291" s="71"/>
      <c r="F291" s="71"/>
      <c r="G291" s="71">
        <v>69.184700012207003</v>
      </c>
      <c r="H291" s="71"/>
      <c r="I291" s="73"/>
      <c r="K291" s="48"/>
      <c r="L291" s="47"/>
      <c r="M291" s="47"/>
      <c r="N291" s="47"/>
      <c r="O291" s="47">
        <v>61.316047668457003</v>
      </c>
      <c r="P291" s="47"/>
      <c r="Q291" s="49"/>
      <c r="S291" s="48"/>
      <c r="T291" s="47"/>
      <c r="U291" s="47"/>
      <c r="V291" s="47"/>
      <c r="W291" s="47">
        <v>3.8924424648284899</v>
      </c>
      <c r="X291" s="47"/>
      <c r="Y291" s="49"/>
      <c r="AA291" s="48"/>
      <c r="AB291" s="47"/>
      <c r="AC291" s="47"/>
      <c r="AD291" s="47"/>
      <c r="AE291" s="47">
        <v>60.996021270751903</v>
      </c>
      <c r="AF291" s="47"/>
      <c r="AG291" s="49"/>
      <c r="AI291" s="48"/>
      <c r="AJ291" s="47"/>
      <c r="AK291" s="47"/>
      <c r="AL291" s="47"/>
      <c r="AM291" s="47">
        <v>3.5724184513092001</v>
      </c>
      <c r="AN291" s="47"/>
      <c r="AO291" s="49"/>
      <c r="AQ291" s="48"/>
      <c r="AR291" s="47"/>
      <c r="AS291" s="47"/>
      <c r="AT291" s="47"/>
      <c r="AU291" s="47">
        <v>57.831813812255803</v>
      </c>
      <c r="AV291" s="47"/>
      <c r="AW291" s="49"/>
    </row>
    <row r="292" spans="3:49" x14ac:dyDescent="0.3">
      <c r="C292" s="72"/>
      <c r="D292" s="71"/>
      <c r="E292" s="71"/>
      <c r="F292" s="71"/>
      <c r="G292" s="71">
        <v>100.14956665039</v>
      </c>
      <c r="H292" s="71"/>
      <c r="I292" s="73"/>
      <c r="K292" s="48"/>
      <c r="L292" s="47"/>
      <c r="M292" s="47"/>
      <c r="N292" s="47"/>
      <c r="O292" s="47">
        <v>100.182579040527</v>
      </c>
      <c r="P292" s="47"/>
      <c r="Q292" s="49"/>
      <c r="S292" s="48"/>
      <c r="T292" s="47"/>
      <c r="U292" s="47"/>
      <c r="V292" s="47"/>
      <c r="W292" s="47">
        <v>1.6506923437118499</v>
      </c>
      <c r="X292" s="47"/>
      <c r="Y292" s="49"/>
      <c r="AA292" s="48"/>
      <c r="AB292" s="47"/>
      <c r="AC292" s="47"/>
      <c r="AD292" s="47"/>
      <c r="AE292" s="47">
        <v>107.246299743652</v>
      </c>
      <c r="AF292" s="47"/>
      <c r="AG292" s="49"/>
      <c r="AI292" s="48"/>
      <c r="AJ292" s="47"/>
      <c r="AK292" s="47"/>
      <c r="AL292" s="47"/>
      <c r="AM292" s="47">
        <v>8.7144136428833008</v>
      </c>
      <c r="AN292" s="47"/>
      <c r="AO292" s="49"/>
      <c r="AQ292" s="48"/>
      <c r="AR292" s="47"/>
      <c r="AS292" s="47"/>
      <c r="AT292" s="47"/>
      <c r="AU292" s="47">
        <v>99.226921081542898</v>
      </c>
      <c r="AV292" s="47"/>
      <c r="AW292" s="49"/>
    </row>
    <row r="293" spans="3:49" x14ac:dyDescent="0.3">
      <c r="C293" s="72"/>
      <c r="D293" s="71"/>
      <c r="E293" s="71"/>
      <c r="F293" s="71"/>
      <c r="G293" s="71">
        <v>91.491279602050696</v>
      </c>
      <c r="H293" s="71"/>
      <c r="I293" s="73"/>
      <c r="K293" s="48"/>
      <c r="L293" s="47"/>
      <c r="M293" s="47"/>
      <c r="N293" s="47"/>
      <c r="O293" s="47">
        <v>97.680870056152301</v>
      </c>
      <c r="P293" s="47"/>
      <c r="Q293" s="49"/>
      <c r="S293" s="48"/>
      <c r="T293" s="47"/>
      <c r="U293" s="47"/>
      <c r="V293" s="47"/>
      <c r="W293" s="47">
        <v>1.5192914009094201</v>
      </c>
      <c r="X293" s="47"/>
      <c r="Y293" s="49"/>
      <c r="AA293" s="48"/>
      <c r="AB293" s="47"/>
      <c r="AC293" s="47"/>
      <c r="AD293" s="47"/>
      <c r="AE293" s="47">
        <v>103.978454589843</v>
      </c>
      <c r="AF293" s="47"/>
      <c r="AG293" s="49"/>
      <c r="AI293" s="48"/>
      <c r="AJ293" s="47"/>
      <c r="AK293" s="47"/>
      <c r="AL293" s="47"/>
      <c r="AM293" s="47">
        <v>7.8168745040893501</v>
      </c>
      <c r="AN293" s="47"/>
      <c r="AO293" s="49"/>
      <c r="AQ293" s="48"/>
      <c r="AR293" s="47"/>
      <c r="AS293" s="47"/>
      <c r="AT293" s="47"/>
      <c r="AU293" s="47">
        <v>96.924011230468693</v>
      </c>
      <c r="AV293" s="47"/>
      <c r="AW293" s="49"/>
    </row>
    <row r="294" spans="3:49" x14ac:dyDescent="0.3">
      <c r="C294" s="72"/>
      <c r="D294" s="71"/>
      <c r="E294" s="71"/>
      <c r="F294" s="71"/>
      <c r="G294" s="71">
        <v>91.491279602050696</v>
      </c>
      <c r="H294" s="71"/>
      <c r="I294" s="73"/>
      <c r="K294" s="48"/>
      <c r="L294" s="47"/>
      <c r="M294" s="47"/>
      <c r="N294" s="47"/>
      <c r="O294" s="47">
        <v>97.680870056152301</v>
      </c>
      <c r="P294" s="47"/>
      <c r="Q294" s="49"/>
      <c r="S294" s="48"/>
      <c r="T294" s="47"/>
      <c r="U294" s="47"/>
      <c r="V294" s="47"/>
      <c r="W294" s="47">
        <v>1.5192914009094201</v>
      </c>
      <c r="X294" s="47"/>
      <c r="Y294" s="49"/>
      <c r="AA294" s="48"/>
      <c r="AB294" s="47"/>
      <c r="AC294" s="47"/>
      <c r="AD294" s="47"/>
      <c r="AE294" s="47">
        <v>103.978454589843</v>
      </c>
      <c r="AF294" s="47"/>
      <c r="AG294" s="49"/>
      <c r="AI294" s="48"/>
      <c r="AJ294" s="47"/>
      <c r="AK294" s="47"/>
      <c r="AL294" s="47"/>
      <c r="AM294" s="47">
        <v>7.8168745040893501</v>
      </c>
      <c r="AN294" s="47"/>
      <c r="AO294" s="49"/>
      <c r="AQ294" s="48"/>
      <c r="AR294" s="47"/>
      <c r="AS294" s="47"/>
      <c r="AT294" s="47"/>
      <c r="AU294" s="47">
        <v>96.924011230468693</v>
      </c>
      <c r="AV294" s="47"/>
      <c r="AW294" s="49"/>
    </row>
    <row r="295" spans="3:49" x14ac:dyDescent="0.3">
      <c r="C295" s="72"/>
      <c r="D295" s="71"/>
      <c r="E295" s="71"/>
      <c r="F295" s="71"/>
      <c r="G295" s="71">
        <v>91.491279602050696</v>
      </c>
      <c r="H295" s="71"/>
      <c r="I295" s="73"/>
      <c r="K295" s="48"/>
      <c r="L295" s="47"/>
      <c r="M295" s="47"/>
      <c r="N295" s="47"/>
      <c r="O295" s="47">
        <v>97.680870056152301</v>
      </c>
      <c r="P295" s="47"/>
      <c r="Q295" s="49"/>
      <c r="S295" s="48"/>
      <c r="T295" s="47"/>
      <c r="U295" s="47"/>
      <c r="V295" s="47"/>
      <c r="W295" s="47">
        <v>1.5192914009094201</v>
      </c>
      <c r="X295" s="47"/>
      <c r="Y295" s="49"/>
      <c r="AA295" s="48"/>
      <c r="AB295" s="47"/>
      <c r="AC295" s="47"/>
      <c r="AD295" s="47"/>
      <c r="AE295" s="47">
        <v>103.978454589843</v>
      </c>
      <c r="AF295" s="47"/>
      <c r="AG295" s="49"/>
      <c r="AI295" s="48"/>
      <c r="AJ295" s="47"/>
      <c r="AK295" s="47"/>
      <c r="AL295" s="47"/>
      <c r="AM295" s="47">
        <v>7.8168745040893501</v>
      </c>
      <c r="AN295" s="47"/>
      <c r="AO295" s="49"/>
      <c r="AQ295" s="48"/>
      <c r="AR295" s="47"/>
      <c r="AS295" s="47"/>
      <c r="AT295" s="47"/>
      <c r="AU295" s="47">
        <v>96.924011230468693</v>
      </c>
      <c r="AV295" s="47"/>
      <c r="AW295" s="49"/>
    </row>
    <row r="296" spans="3:49" x14ac:dyDescent="0.3">
      <c r="C296" s="72"/>
      <c r="D296" s="71"/>
      <c r="E296" s="71"/>
      <c r="F296" s="71"/>
      <c r="G296" s="71">
        <v>91.491279602050696</v>
      </c>
      <c r="H296" s="71"/>
      <c r="I296" s="73"/>
      <c r="K296" s="48"/>
      <c r="L296" s="47"/>
      <c r="M296" s="47"/>
      <c r="N296" s="47"/>
      <c r="O296" s="47">
        <v>97.680870056152301</v>
      </c>
      <c r="P296" s="47"/>
      <c r="Q296" s="49"/>
      <c r="S296" s="48"/>
      <c r="T296" s="47"/>
      <c r="U296" s="47"/>
      <c r="V296" s="47"/>
      <c r="W296" s="47">
        <v>1.5192914009094201</v>
      </c>
      <c r="X296" s="47"/>
      <c r="Y296" s="49"/>
      <c r="AA296" s="48"/>
      <c r="AB296" s="47"/>
      <c r="AC296" s="47"/>
      <c r="AD296" s="47"/>
      <c r="AE296" s="47">
        <v>103.978454589843</v>
      </c>
      <c r="AF296" s="47"/>
      <c r="AG296" s="49"/>
      <c r="AI296" s="48"/>
      <c r="AJ296" s="47"/>
      <c r="AK296" s="47"/>
      <c r="AL296" s="47"/>
      <c r="AM296" s="47">
        <v>7.8168745040893501</v>
      </c>
      <c r="AN296" s="47"/>
      <c r="AO296" s="49"/>
      <c r="AQ296" s="48"/>
      <c r="AR296" s="47"/>
      <c r="AS296" s="47"/>
      <c r="AT296" s="47"/>
      <c r="AU296" s="47">
        <v>96.924011230468693</v>
      </c>
      <c r="AV296" s="47"/>
      <c r="AW296" s="49"/>
    </row>
    <row r="297" spans="3:49" x14ac:dyDescent="0.3">
      <c r="C297" s="72"/>
      <c r="D297" s="71"/>
      <c r="E297" s="71"/>
      <c r="F297" s="71"/>
      <c r="G297" s="71">
        <v>91.491279602050696</v>
      </c>
      <c r="H297" s="71"/>
      <c r="I297" s="73"/>
      <c r="K297" s="48"/>
      <c r="L297" s="47"/>
      <c r="M297" s="47"/>
      <c r="N297" s="47"/>
      <c r="O297" s="47">
        <v>97.680870056152301</v>
      </c>
      <c r="P297" s="47"/>
      <c r="Q297" s="49"/>
      <c r="S297" s="48"/>
      <c r="T297" s="47"/>
      <c r="U297" s="47"/>
      <c r="V297" s="47"/>
      <c r="W297" s="47">
        <v>1.5192914009094201</v>
      </c>
      <c r="X297" s="47"/>
      <c r="Y297" s="49"/>
      <c r="AA297" s="48"/>
      <c r="AB297" s="47"/>
      <c r="AC297" s="47"/>
      <c r="AD297" s="47"/>
      <c r="AE297" s="47">
        <v>103.978454589843</v>
      </c>
      <c r="AF297" s="47"/>
      <c r="AG297" s="49"/>
      <c r="AI297" s="48"/>
      <c r="AJ297" s="47"/>
      <c r="AK297" s="47"/>
      <c r="AL297" s="47"/>
      <c r="AM297" s="47">
        <v>7.8168745040893501</v>
      </c>
      <c r="AN297" s="47"/>
      <c r="AO297" s="49"/>
      <c r="AQ297" s="48"/>
      <c r="AR297" s="47"/>
      <c r="AS297" s="47"/>
      <c r="AT297" s="47"/>
      <c r="AU297" s="47">
        <v>96.924011230468693</v>
      </c>
      <c r="AV297" s="47"/>
      <c r="AW297" s="49"/>
    </row>
    <row r="298" spans="3:49" x14ac:dyDescent="0.3">
      <c r="C298" s="72"/>
      <c r="D298" s="71"/>
      <c r="E298" s="71"/>
      <c r="F298" s="71"/>
      <c r="G298" s="71">
        <v>91.491279602050696</v>
      </c>
      <c r="H298" s="71"/>
      <c r="I298" s="73"/>
      <c r="K298" s="48"/>
      <c r="L298" s="47"/>
      <c r="M298" s="47"/>
      <c r="N298" s="47"/>
      <c r="O298" s="47">
        <v>92.574333190917898</v>
      </c>
      <c r="P298" s="47"/>
      <c r="Q298" s="49"/>
      <c r="S298" s="48"/>
      <c r="T298" s="47"/>
      <c r="U298" s="47"/>
      <c r="V298" s="47"/>
      <c r="W298" s="47">
        <v>1.3651031255721999</v>
      </c>
      <c r="X298" s="47"/>
      <c r="Y298" s="49"/>
      <c r="AA298" s="48"/>
      <c r="AB298" s="47"/>
      <c r="AC298" s="47"/>
      <c r="AD298" s="47"/>
      <c r="AE298" s="47">
        <v>97.954429626464801</v>
      </c>
      <c r="AF298" s="47"/>
      <c r="AG298" s="49"/>
      <c r="AI298" s="48"/>
      <c r="AJ298" s="47"/>
      <c r="AK298" s="47"/>
      <c r="AL298" s="47"/>
      <c r="AM298" s="47">
        <v>6.7451958656311</v>
      </c>
      <c r="AN298" s="47"/>
      <c r="AO298" s="49"/>
      <c r="AQ298" s="48"/>
      <c r="AR298" s="47"/>
      <c r="AS298" s="47"/>
      <c r="AT298" s="47"/>
      <c r="AU298" s="47">
        <v>92.002662658691406</v>
      </c>
      <c r="AV298" s="47"/>
      <c r="AW298" s="49"/>
    </row>
    <row r="299" spans="3:49" x14ac:dyDescent="0.3">
      <c r="C299" s="72"/>
      <c r="D299" s="71"/>
      <c r="E299" s="71"/>
      <c r="F299" s="71"/>
      <c r="G299" s="71">
        <v>91.491279602050696</v>
      </c>
      <c r="H299" s="71"/>
      <c r="I299" s="73"/>
      <c r="K299" s="48"/>
      <c r="L299" s="47"/>
      <c r="M299" s="47"/>
      <c r="N299" s="47"/>
      <c r="O299" s="47">
        <v>97.680870056152301</v>
      </c>
      <c r="P299" s="47"/>
      <c r="Q299" s="49"/>
      <c r="S299" s="48"/>
      <c r="T299" s="47"/>
      <c r="U299" s="47"/>
      <c r="V299" s="47"/>
      <c r="W299" s="47">
        <v>1.5192914009094201</v>
      </c>
      <c r="X299" s="47"/>
      <c r="Y299" s="49"/>
      <c r="AA299" s="48"/>
      <c r="AB299" s="47"/>
      <c r="AC299" s="47"/>
      <c r="AD299" s="47"/>
      <c r="AE299" s="47">
        <v>103.978454589843</v>
      </c>
      <c r="AF299" s="47"/>
      <c r="AG299" s="49"/>
      <c r="AI299" s="48"/>
      <c r="AJ299" s="47"/>
      <c r="AK299" s="47"/>
      <c r="AL299" s="47"/>
      <c r="AM299" s="47">
        <v>7.8168745040893501</v>
      </c>
      <c r="AN299" s="47"/>
      <c r="AO299" s="49"/>
      <c r="AQ299" s="48"/>
      <c r="AR299" s="47"/>
      <c r="AS299" s="47"/>
      <c r="AT299" s="47"/>
      <c r="AU299" s="47">
        <v>96.924011230468693</v>
      </c>
      <c r="AV299" s="47"/>
      <c r="AW299" s="49"/>
    </row>
    <row r="300" spans="3:49" x14ac:dyDescent="0.3">
      <c r="C300" s="72"/>
      <c r="D300" s="71"/>
      <c r="E300" s="71"/>
      <c r="F300" s="71"/>
      <c r="G300" s="71">
        <v>91.491279602050696</v>
      </c>
      <c r="H300" s="71"/>
      <c r="I300" s="73"/>
      <c r="K300" s="48"/>
      <c r="L300" s="47"/>
      <c r="M300" s="47"/>
      <c r="N300" s="47"/>
      <c r="O300" s="47">
        <v>97.680870056152301</v>
      </c>
      <c r="P300" s="47"/>
      <c r="Q300" s="49"/>
      <c r="S300" s="48"/>
      <c r="T300" s="47"/>
      <c r="U300" s="47"/>
      <c r="V300" s="47"/>
      <c r="W300" s="47">
        <v>1.5192914009094201</v>
      </c>
      <c r="X300" s="47"/>
      <c r="Y300" s="49"/>
      <c r="AA300" s="48"/>
      <c r="AB300" s="47"/>
      <c r="AC300" s="47"/>
      <c r="AD300" s="47"/>
      <c r="AE300" s="47">
        <v>103.978454589843</v>
      </c>
      <c r="AF300" s="47"/>
      <c r="AG300" s="49"/>
      <c r="AI300" s="48"/>
      <c r="AJ300" s="47"/>
      <c r="AK300" s="47"/>
      <c r="AL300" s="47"/>
      <c r="AM300" s="47">
        <v>7.8168745040893501</v>
      </c>
      <c r="AN300" s="47"/>
      <c r="AO300" s="49"/>
      <c r="AQ300" s="48"/>
      <c r="AR300" s="47"/>
      <c r="AS300" s="47"/>
      <c r="AT300" s="47"/>
      <c r="AU300" s="47">
        <v>96.924011230468693</v>
      </c>
      <c r="AV300" s="47"/>
      <c r="AW300" s="49"/>
    </row>
    <row r="301" spans="3:49" x14ac:dyDescent="0.3">
      <c r="C301" s="72"/>
      <c r="D301" s="71"/>
      <c r="E301" s="71"/>
      <c r="F301" s="71"/>
      <c r="G301" s="71">
        <v>91.491279602050696</v>
      </c>
      <c r="H301" s="71"/>
      <c r="I301" s="73"/>
      <c r="K301" s="48"/>
      <c r="L301" s="47"/>
      <c r="M301" s="47"/>
      <c r="N301" s="47"/>
      <c r="O301" s="47">
        <v>97.680870056152301</v>
      </c>
      <c r="P301" s="47"/>
      <c r="Q301" s="49"/>
      <c r="S301" s="48"/>
      <c r="T301" s="47"/>
      <c r="U301" s="47"/>
      <c r="V301" s="47"/>
      <c r="W301" s="47">
        <v>1.5192914009094201</v>
      </c>
      <c r="X301" s="47"/>
      <c r="Y301" s="49"/>
      <c r="AA301" s="48"/>
      <c r="AB301" s="47"/>
      <c r="AC301" s="47"/>
      <c r="AD301" s="47"/>
      <c r="AE301" s="47">
        <v>103.978454589843</v>
      </c>
      <c r="AF301" s="47"/>
      <c r="AG301" s="49"/>
      <c r="AI301" s="48"/>
      <c r="AJ301" s="47"/>
      <c r="AK301" s="47"/>
      <c r="AL301" s="47"/>
      <c r="AM301" s="47">
        <v>7.8168745040893501</v>
      </c>
      <c r="AN301" s="47"/>
      <c r="AO301" s="49"/>
      <c r="AQ301" s="48"/>
      <c r="AR301" s="47"/>
      <c r="AS301" s="47"/>
      <c r="AT301" s="47"/>
      <c r="AU301" s="47">
        <v>96.924011230468693</v>
      </c>
      <c r="AV301" s="47"/>
      <c r="AW301" s="49"/>
    </row>
    <row r="302" spans="3:49" x14ac:dyDescent="0.3">
      <c r="C302" s="72"/>
      <c r="D302" s="71"/>
      <c r="E302" s="71"/>
      <c r="F302" s="71"/>
      <c r="G302" s="71">
        <v>91.491279602050696</v>
      </c>
      <c r="H302" s="71"/>
      <c r="I302" s="73"/>
      <c r="K302" s="48"/>
      <c r="L302" s="47"/>
      <c r="M302" s="47"/>
      <c r="N302" s="47"/>
      <c r="O302" s="47">
        <v>99.386116027832003</v>
      </c>
      <c r="P302" s="47"/>
      <c r="Q302" s="49"/>
      <c r="S302" s="48"/>
      <c r="T302" s="47"/>
      <c r="U302" s="47"/>
      <c r="V302" s="47"/>
      <c r="W302" s="47">
        <v>1.8564977645873999</v>
      </c>
      <c r="X302" s="47"/>
      <c r="Y302" s="49"/>
      <c r="AA302" s="48"/>
      <c r="AB302" s="47"/>
      <c r="AC302" s="47"/>
      <c r="AD302" s="47"/>
      <c r="AE302" s="47">
        <v>106.9585647583</v>
      </c>
      <c r="AF302" s="47"/>
      <c r="AG302" s="49"/>
      <c r="AI302" s="48"/>
      <c r="AJ302" s="47"/>
      <c r="AK302" s="47"/>
      <c r="AL302" s="47"/>
      <c r="AM302" s="47">
        <v>9.4289417266845703</v>
      </c>
      <c r="AN302" s="47"/>
      <c r="AO302" s="49"/>
      <c r="AQ302" s="48"/>
      <c r="AR302" s="47"/>
      <c r="AS302" s="47"/>
      <c r="AT302" s="47"/>
      <c r="AU302" s="47">
        <v>98.0703125</v>
      </c>
      <c r="AV302" s="47"/>
      <c r="AW302" s="49"/>
    </row>
    <row r="303" spans="3:49" x14ac:dyDescent="0.3">
      <c r="C303" s="72"/>
      <c r="D303" s="71"/>
      <c r="E303" s="71"/>
      <c r="F303" s="71"/>
      <c r="G303" s="71">
        <v>91.491279602050696</v>
      </c>
      <c r="H303" s="71"/>
      <c r="I303" s="73"/>
      <c r="K303" s="48"/>
      <c r="L303" s="47"/>
      <c r="M303" s="47"/>
      <c r="N303" s="47"/>
      <c r="O303" s="47">
        <v>97.680870056152301</v>
      </c>
      <c r="P303" s="47"/>
      <c r="Q303" s="49"/>
      <c r="S303" s="48"/>
      <c r="T303" s="47"/>
      <c r="U303" s="47"/>
      <c r="V303" s="47"/>
      <c r="W303" s="47">
        <v>1.5192914009094201</v>
      </c>
      <c r="X303" s="47"/>
      <c r="Y303" s="49"/>
      <c r="AA303" s="48"/>
      <c r="AB303" s="47"/>
      <c r="AC303" s="47"/>
      <c r="AD303" s="47"/>
      <c r="AE303" s="47">
        <v>103.978454589843</v>
      </c>
      <c r="AF303" s="47"/>
      <c r="AG303" s="49"/>
      <c r="AI303" s="48"/>
      <c r="AJ303" s="47"/>
      <c r="AK303" s="47"/>
      <c r="AL303" s="47"/>
      <c r="AM303" s="47">
        <v>7.8168745040893501</v>
      </c>
      <c r="AN303" s="47"/>
      <c r="AO303" s="49"/>
      <c r="AQ303" s="48"/>
      <c r="AR303" s="47"/>
      <c r="AS303" s="47"/>
      <c r="AT303" s="47"/>
      <c r="AU303" s="47">
        <v>96.924011230468693</v>
      </c>
      <c r="AV303" s="47"/>
      <c r="AW303" s="49"/>
    </row>
    <row r="304" spans="3:49" x14ac:dyDescent="0.3">
      <c r="C304" s="72"/>
      <c r="D304" s="71"/>
      <c r="E304" s="71"/>
      <c r="F304" s="71"/>
      <c r="G304" s="71">
        <v>100.14956665039</v>
      </c>
      <c r="H304" s="71"/>
      <c r="I304" s="73"/>
      <c r="K304" s="48"/>
      <c r="L304" s="47"/>
      <c r="M304" s="47"/>
      <c r="N304" s="47"/>
      <c r="O304" s="47">
        <v>92.133041381835895</v>
      </c>
      <c r="P304" s="47"/>
      <c r="Q304" s="49"/>
      <c r="S304" s="48"/>
      <c r="T304" s="47"/>
      <c r="U304" s="47"/>
      <c r="V304" s="47"/>
      <c r="W304" s="47">
        <v>2.0254740715026802</v>
      </c>
      <c r="X304" s="47"/>
      <c r="Y304" s="49"/>
      <c r="AA304" s="48"/>
      <c r="AB304" s="47"/>
      <c r="AC304" s="47"/>
      <c r="AD304" s="47"/>
      <c r="AE304" s="47">
        <v>100.69337463378901</v>
      </c>
      <c r="AF304" s="47"/>
      <c r="AG304" s="49"/>
      <c r="AI304" s="48"/>
      <c r="AJ304" s="47"/>
      <c r="AK304" s="47"/>
      <c r="AL304" s="47"/>
      <c r="AM304" s="47">
        <v>10.5858058929443</v>
      </c>
      <c r="AN304" s="47"/>
      <c r="AO304" s="49"/>
      <c r="AQ304" s="48"/>
      <c r="AR304" s="47"/>
      <c r="AS304" s="47"/>
      <c r="AT304" s="47"/>
      <c r="AU304" s="47">
        <v>90.471397399902301</v>
      </c>
      <c r="AV304" s="47"/>
      <c r="AW304" s="49"/>
    </row>
    <row r="305" spans="3:49" x14ac:dyDescent="0.3">
      <c r="C305" s="72"/>
      <c r="D305" s="71"/>
      <c r="E305" s="71"/>
      <c r="F305" s="71"/>
      <c r="G305" s="71">
        <v>100.14956665039</v>
      </c>
      <c r="H305" s="71"/>
      <c r="I305" s="73"/>
      <c r="K305" s="48"/>
      <c r="L305" s="47"/>
      <c r="M305" s="47"/>
      <c r="N305" s="47"/>
      <c r="O305" s="47">
        <v>97.724189758300696</v>
      </c>
      <c r="P305" s="47"/>
      <c r="Q305" s="49"/>
      <c r="S305" s="48"/>
      <c r="T305" s="47"/>
      <c r="U305" s="47"/>
      <c r="V305" s="47"/>
      <c r="W305" s="47">
        <v>2.0005922317504798</v>
      </c>
      <c r="X305" s="47"/>
      <c r="Y305" s="49"/>
      <c r="AA305" s="48"/>
      <c r="AB305" s="47"/>
      <c r="AC305" s="47"/>
      <c r="AD305" s="47"/>
      <c r="AE305" s="47">
        <v>105.961067199707</v>
      </c>
      <c r="AF305" s="47"/>
      <c r="AG305" s="49"/>
      <c r="AI305" s="48"/>
      <c r="AJ305" s="47"/>
      <c r="AK305" s="47"/>
      <c r="AL305" s="47"/>
      <c r="AM305" s="47">
        <v>10.2374620437622</v>
      </c>
      <c r="AN305" s="47"/>
      <c r="AO305" s="49"/>
      <c r="AQ305" s="48"/>
      <c r="AR305" s="47"/>
      <c r="AS305" s="47"/>
      <c r="AT305" s="47"/>
      <c r="AU305" s="47">
        <v>96.170150756835895</v>
      </c>
      <c r="AV305" s="47"/>
      <c r="AW305" s="49"/>
    </row>
    <row r="306" spans="3:49" x14ac:dyDescent="0.3">
      <c r="C306" s="72"/>
      <c r="D306" s="71"/>
      <c r="E306" s="71"/>
      <c r="F306" s="71"/>
      <c r="G306" s="71">
        <v>94.137664794921804</v>
      </c>
      <c r="H306" s="71"/>
      <c r="I306" s="73"/>
      <c r="K306" s="48"/>
      <c r="L306" s="47"/>
      <c r="M306" s="47"/>
      <c r="N306" s="47"/>
      <c r="O306" s="47">
        <v>101.48161315917901</v>
      </c>
      <c r="P306" s="47"/>
      <c r="Q306" s="49"/>
      <c r="S306" s="48"/>
      <c r="T306" s="47"/>
      <c r="U306" s="47"/>
      <c r="V306" s="47"/>
      <c r="W306" s="47">
        <v>1.4323530197143499</v>
      </c>
      <c r="X306" s="47"/>
      <c r="Y306" s="49"/>
      <c r="AA306" s="48"/>
      <c r="AB306" s="47"/>
      <c r="AC306" s="47"/>
      <c r="AD306" s="47"/>
      <c r="AE306" s="47">
        <v>107.82957458496</v>
      </c>
      <c r="AF306" s="47"/>
      <c r="AG306" s="49"/>
      <c r="AI306" s="48"/>
      <c r="AJ306" s="47"/>
      <c r="AK306" s="47"/>
      <c r="AL306" s="47"/>
      <c r="AM306" s="47">
        <v>7.78031253814697</v>
      </c>
      <c r="AN306" s="47"/>
      <c r="AO306" s="49"/>
      <c r="AQ306" s="48"/>
      <c r="AR306" s="47"/>
      <c r="AS306" s="47"/>
      <c r="AT306" s="47"/>
      <c r="AU306" s="47">
        <v>100.91803741455</v>
      </c>
      <c r="AV306" s="47"/>
      <c r="AW306" s="49"/>
    </row>
    <row r="307" spans="3:49" x14ac:dyDescent="0.3">
      <c r="C307" s="72"/>
      <c r="D307" s="71"/>
      <c r="E307" s="71"/>
      <c r="F307" s="71"/>
      <c r="G307" s="71">
        <v>100.14956665039</v>
      </c>
      <c r="H307" s="71"/>
      <c r="I307" s="73"/>
      <c r="K307" s="48"/>
      <c r="L307" s="47"/>
      <c r="M307" s="47"/>
      <c r="N307" s="47"/>
      <c r="O307" s="47">
        <v>97.541740417480398</v>
      </c>
      <c r="P307" s="47"/>
      <c r="Q307" s="49"/>
      <c r="S307" s="48"/>
      <c r="T307" s="47"/>
      <c r="U307" s="47"/>
      <c r="V307" s="47"/>
      <c r="W307" s="47">
        <v>1.3369768857955899</v>
      </c>
      <c r="X307" s="47"/>
      <c r="Y307" s="49"/>
      <c r="AA307" s="48"/>
      <c r="AB307" s="47"/>
      <c r="AC307" s="47"/>
      <c r="AD307" s="47"/>
      <c r="AE307" s="47">
        <v>103.39825439453099</v>
      </c>
      <c r="AF307" s="47"/>
      <c r="AG307" s="49"/>
      <c r="AI307" s="48"/>
      <c r="AJ307" s="47"/>
      <c r="AK307" s="47"/>
      <c r="AL307" s="47"/>
      <c r="AM307" s="47">
        <v>7.1934914588928196</v>
      </c>
      <c r="AN307" s="47"/>
      <c r="AO307" s="49"/>
      <c r="AQ307" s="48"/>
      <c r="AR307" s="47"/>
      <c r="AS307" s="47"/>
      <c r="AT307" s="47"/>
      <c r="AU307" s="47">
        <v>97.132614135742102</v>
      </c>
      <c r="AV307" s="47"/>
      <c r="AW307" s="49"/>
    </row>
    <row r="308" spans="3:49" x14ac:dyDescent="0.3">
      <c r="C308" s="72"/>
      <c r="D308" s="71"/>
      <c r="E308" s="71"/>
      <c r="F308" s="71"/>
      <c r="G308" s="71">
        <v>91.491279602050696</v>
      </c>
      <c r="H308" s="71"/>
      <c r="I308" s="73"/>
      <c r="K308" s="48"/>
      <c r="L308" s="47"/>
      <c r="M308" s="47"/>
      <c r="N308" s="47"/>
      <c r="O308" s="47">
        <v>91.786216735839801</v>
      </c>
      <c r="P308" s="47"/>
      <c r="Q308" s="49"/>
      <c r="S308" s="48"/>
      <c r="T308" s="47"/>
      <c r="U308" s="47"/>
      <c r="V308" s="47"/>
      <c r="W308" s="47">
        <v>1.27295386791229</v>
      </c>
      <c r="X308" s="47"/>
      <c r="Y308" s="49"/>
      <c r="AA308" s="48"/>
      <c r="AB308" s="47"/>
      <c r="AC308" s="47"/>
      <c r="AD308" s="47"/>
      <c r="AE308" s="47">
        <v>96.8594970703125</v>
      </c>
      <c r="AF308" s="47"/>
      <c r="AG308" s="49"/>
      <c r="AI308" s="48"/>
      <c r="AJ308" s="47"/>
      <c r="AK308" s="47"/>
      <c r="AL308" s="47"/>
      <c r="AM308" s="47">
        <v>6.3462281227111799</v>
      </c>
      <c r="AN308" s="47"/>
      <c r="AO308" s="49"/>
      <c r="AQ308" s="48"/>
      <c r="AR308" s="47"/>
      <c r="AS308" s="47"/>
      <c r="AT308" s="47"/>
      <c r="AU308" s="47">
        <v>91.456306457519503</v>
      </c>
      <c r="AV308" s="47"/>
      <c r="AW308" s="49"/>
    </row>
    <row r="309" spans="3:49" x14ac:dyDescent="0.3">
      <c r="C309" s="72"/>
      <c r="D309" s="71"/>
      <c r="E309" s="71"/>
      <c r="F309" s="71"/>
      <c r="G309" s="71">
        <v>91.491279602050696</v>
      </c>
      <c r="H309" s="71"/>
      <c r="I309" s="73"/>
      <c r="K309" s="48"/>
      <c r="L309" s="47"/>
      <c r="M309" s="47"/>
      <c r="N309" s="47"/>
      <c r="O309" s="47">
        <v>91.786216735839801</v>
      </c>
      <c r="P309" s="47"/>
      <c r="Q309" s="49"/>
      <c r="S309" s="48"/>
      <c r="T309" s="47"/>
      <c r="U309" s="47"/>
      <c r="V309" s="47"/>
      <c r="W309" s="47">
        <v>1.27295386791229</v>
      </c>
      <c r="X309" s="47"/>
      <c r="Y309" s="49"/>
      <c r="AA309" s="48"/>
      <c r="AB309" s="47"/>
      <c r="AC309" s="47"/>
      <c r="AD309" s="47"/>
      <c r="AE309" s="47">
        <v>96.8594970703125</v>
      </c>
      <c r="AF309" s="47"/>
      <c r="AG309" s="49"/>
      <c r="AI309" s="48"/>
      <c r="AJ309" s="47"/>
      <c r="AK309" s="47"/>
      <c r="AL309" s="47"/>
      <c r="AM309" s="47">
        <v>6.3462281227111799</v>
      </c>
      <c r="AN309" s="47"/>
      <c r="AO309" s="49"/>
      <c r="AQ309" s="48"/>
      <c r="AR309" s="47"/>
      <c r="AS309" s="47"/>
      <c r="AT309" s="47"/>
      <c r="AU309" s="47">
        <v>91.456306457519503</v>
      </c>
      <c r="AV309" s="47"/>
      <c r="AW309" s="49"/>
    </row>
    <row r="310" spans="3:49" x14ac:dyDescent="0.3">
      <c r="C310" s="72"/>
      <c r="D310" s="71"/>
      <c r="E310" s="71"/>
      <c r="F310" s="71"/>
      <c r="G310" s="71">
        <v>80.095870971679602</v>
      </c>
      <c r="H310" s="71"/>
      <c r="I310" s="73"/>
      <c r="K310" s="48"/>
      <c r="L310" s="47"/>
      <c r="M310" s="47"/>
      <c r="N310" s="47"/>
      <c r="O310" s="47">
        <v>91.786216735839801</v>
      </c>
      <c r="P310" s="47"/>
      <c r="Q310" s="49"/>
      <c r="S310" s="48"/>
      <c r="T310" s="47"/>
      <c r="U310" s="47"/>
      <c r="V310" s="47"/>
      <c r="W310" s="47">
        <v>1.27295386791229</v>
      </c>
      <c r="X310" s="47"/>
      <c r="Y310" s="49"/>
      <c r="AA310" s="48"/>
      <c r="AB310" s="47"/>
      <c r="AC310" s="47"/>
      <c r="AD310" s="47"/>
      <c r="AE310" s="47">
        <v>96.8594970703125</v>
      </c>
      <c r="AF310" s="47"/>
      <c r="AG310" s="49"/>
      <c r="AI310" s="48"/>
      <c r="AJ310" s="47"/>
      <c r="AK310" s="47"/>
      <c r="AL310" s="47"/>
      <c r="AM310" s="47">
        <v>6.3462281227111799</v>
      </c>
      <c r="AN310" s="47"/>
      <c r="AO310" s="49"/>
      <c r="AQ310" s="48"/>
      <c r="AR310" s="47"/>
      <c r="AS310" s="47"/>
      <c r="AT310" s="47"/>
      <c r="AU310" s="47">
        <v>91.456306457519503</v>
      </c>
      <c r="AV310" s="47"/>
      <c r="AW310" s="49"/>
    </row>
    <row r="311" spans="3:49" x14ac:dyDescent="0.3">
      <c r="C311" s="72"/>
      <c r="D311" s="71"/>
      <c r="E311" s="71"/>
      <c r="F311" s="71"/>
      <c r="G311" s="71">
        <v>69.184700012207003</v>
      </c>
      <c r="H311" s="71"/>
      <c r="I311" s="73"/>
      <c r="K311" s="48"/>
      <c r="L311" s="47"/>
      <c r="M311" s="47"/>
      <c r="N311" s="47"/>
      <c r="O311" s="47">
        <v>77.904304504394503</v>
      </c>
      <c r="P311" s="47"/>
      <c r="Q311" s="49"/>
      <c r="S311" s="48"/>
      <c r="T311" s="47"/>
      <c r="U311" s="47"/>
      <c r="V311" s="47"/>
      <c r="W311" s="47">
        <v>1.1942614316940301</v>
      </c>
      <c r="X311" s="47"/>
      <c r="Y311" s="49"/>
      <c r="AA311" s="48"/>
      <c r="AB311" s="47"/>
      <c r="AC311" s="47"/>
      <c r="AD311" s="47"/>
      <c r="AE311" s="47">
        <v>82.315948486328097</v>
      </c>
      <c r="AF311" s="47"/>
      <c r="AG311" s="49"/>
      <c r="AI311" s="48"/>
      <c r="AJ311" s="47"/>
      <c r="AK311" s="47"/>
      <c r="AL311" s="47"/>
      <c r="AM311" s="47">
        <v>5.6059026718139604</v>
      </c>
      <c r="AN311" s="47"/>
      <c r="AO311" s="49"/>
      <c r="AQ311" s="48"/>
      <c r="AR311" s="47"/>
      <c r="AS311" s="47"/>
      <c r="AT311" s="47"/>
      <c r="AU311" s="47">
        <v>77.4185791015625</v>
      </c>
      <c r="AV311" s="47"/>
      <c r="AW311" s="49"/>
    </row>
    <row r="312" spans="3:49" x14ac:dyDescent="0.3">
      <c r="C312" s="72"/>
      <c r="D312" s="71"/>
      <c r="E312" s="71"/>
      <c r="F312" s="71"/>
      <c r="G312" s="71">
        <v>69.184700012207003</v>
      </c>
      <c r="H312" s="71"/>
      <c r="I312" s="73"/>
      <c r="K312" s="48"/>
      <c r="L312" s="47"/>
      <c r="M312" s="47"/>
      <c r="N312" s="47"/>
      <c r="O312" s="47">
        <v>77.891067504882798</v>
      </c>
      <c r="P312" s="47"/>
      <c r="Q312" s="49"/>
      <c r="S312" s="48"/>
      <c r="T312" s="47"/>
      <c r="U312" s="47"/>
      <c r="V312" s="47"/>
      <c r="W312" s="47">
        <v>1.20987832546234</v>
      </c>
      <c r="X312" s="47"/>
      <c r="Y312" s="49"/>
      <c r="AA312" s="48"/>
      <c r="AB312" s="47"/>
      <c r="AC312" s="47"/>
      <c r="AD312" s="47"/>
      <c r="AE312" s="47">
        <v>81.540542602539006</v>
      </c>
      <c r="AF312" s="47"/>
      <c r="AG312" s="49"/>
      <c r="AI312" s="48"/>
      <c r="AJ312" s="47"/>
      <c r="AK312" s="47"/>
      <c r="AL312" s="47"/>
      <c r="AM312" s="47">
        <v>4.8593516349792401</v>
      </c>
      <c r="AN312" s="47"/>
      <c r="AO312" s="49"/>
      <c r="AQ312" s="48"/>
      <c r="AR312" s="47"/>
      <c r="AS312" s="47"/>
      <c r="AT312" s="47"/>
      <c r="AU312" s="47">
        <v>77.393768310546804</v>
      </c>
      <c r="AV312" s="47"/>
      <c r="AW312" s="49"/>
    </row>
    <row r="313" spans="3:49" x14ac:dyDescent="0.3">
      <c r="C313" s="72"/>
      <c r="D313" s="71"/>
      <c r="E313" s="71"/>
      <c r="F313" s="71"/>
      <c r="G313" s="71">
        <v>70.415306091308594</v>
      </c>
      <c r="H313" s="71"/>
      <c r="I313" s="73"/>
      <c r="K313" s="48"/>
      <c r="L313" s="47"/>
      <c r="M313" s="47"/>
      <c r="N313" s="47"/>
      <c r="O313" s="47">
        <v>66.192443847656193</v>
      </c>
      <c r="P313" s="47"/>
      <c r="Q313" s="49"/>
      <c r="S313" s="48"/>
      <c r="T313" s="47"/>
      <c r="U313" s="47"/>
      <c r="V313" s="47"/>
      <c r="W313" s="47">
        <v>3.4093132019042902</v>
      </c>
      <c r="X313" s="47"/>
      <c r="Y313" s="49"/>
      <c r="AA313" s="48"/>
      <c r="AB313" s="47"/>
      <c r="AC313" s="47"/>
      <c r="AD313" s="47"/>
      <c r="AE313" s="47">
        <v>68.014961242675696</v>
      </c>
      <c r="AF313" s="47"/>
      <c r="AG313" s="49"/>
      <c r="AI313" s="48"/>
      <c r="AJ313" s="47"/>
      <c r="AK313" s="47"/>
      <c r="AL313" s="47"/>
      <c r="AM313" s="47">
        <v>5.2318329811096103</v>
      </c>
      <c r="AN313" s="47"/>
      <c r="AO313" s="49"/>
      <c r="AQ313" s="48"/>
      <c r="AR313" s="47"/>
      <c r="AS313" s="47"/>
      <c r="AT313" s="47"/>
      <c r="AU313" s="47">
        <v>63.406124114990199</v>
      </c>
      <c r="AV313" s="47"/>
      <c r="AW313" s="49"/>
    </row>
    <row r="314" spans="3:49" x14ac:dyDescent="0.3">
      <c r="C314" s="72"/>
      <c r="D314" s="71"/>
      <c r="E314" s="71"/>
      <c r="F314" s="71"/>
      <c r="G314" s="71">
        <v>70.415306091308594</v>
      </c>
      <c r="H314" s="71"/>
      <c r="I314" s="73"/>
      <c r="K314" s="48"/>
      <c r="L314" s="47"/>
      <c r="M314" s="47"/>
      <c r="N314" s="47"/>
      <c r="O314" s="47">
        <v>66.192443847656193</v>
      </c>
      <c r="P314" s="47"/>
      <c r="Q314" s="49"/>
      <c r="S314" s="48"/>
      <c r="T314" s="47"/>
      <c r="U314" s="47"/>
      <c r="V314" s="47"/>
      <c r="W314" s="47">
        <v>3.4093132019042902</v>
      </c>
      <c r="X314" s="47"/>
      <c r="Y314" s="49"/>
      <c r="AA314" s="48"/>
      <c r="AB314" s="47"/>
      <c r="AC314" s="47"/>
      <c r="AD314" s="47"/>
      <c r="AE314" s="47">
        <v>68.014961242675696</v>
      </c>
      <c r="AF314" s="47"/>
      <c r="AG314" s="49"/>
      <c r="AI314" s="48"/>
      <c r="AJ314" s="47"/>
      <c r="AK314" s="47"/>
      <c r="AL314" s="47"/>
      <c r="AM314" s="47">
        <v>5.2318329811096103</v>
      </c>
      <c r="AN314" s="47"/>
      <c r="AO314" s="49"/>
      <c r="AQ314" s="48"/>
      <c r="AR314" s="47"/>
      <c r="AS314" s="47"/>
      <c r="AT314" s="47"/>
      <c r="AU314" s="47">
        <v>63.406124114990199</v>
      </c>
      <c r="AV314" s="47"/>
      <c r="AW314" s="49"/>
    </row>
    <row r="315" spans="3:49" x14ac:dyDescent="0.3">
      <c r="C315" s="72"/>
      <c r="D315" s="71"/>
      <c r="E315" s="71"/>
      <c r="F315" s="71"/>
      <c r="G315" s="71">
        <v>88.1112060546875</v>
      </c>
      <c r="H315" s="71"/>
      <c r="I315" s="73"/>
      <c r="K315" s="48"/>
      <c r="L315" s="47"/>
      <c r="M315" s="47"/>
      <c r="N315" s="47"/>
      <c r="O315" s="47">
        <v>61.088859558105398</v>
      </c>
      <c r="P315" s="47"/>
      <c r="Q315" s="49"/>
      <c r="S315" s="48"/>
      <c r="T315" s="47"/>
      <c r="U315" s="47"/>
      <c r="V315" s="47"/>
      <c r="W315" s="47">
        <v>7.3156633377075098</v>
      </c>
      <c r="X315" s="47"/>
      <c r="Y315" s="49"/>
      <c r="AA315" s="48"/>
      <c r="AB315" s="47"/>
      <c r="AC315" s="47"/>
      <c r="AD315" s="47"/>
      <c r="AE315" s="47">
        <v>57.716304779052699</v>
      </c>
      <c r="AF315" s="47"/>
      <c r="AG315" s="49"/>
      <c r="AI315" s="48"/>
      <c r="AJ315" s="47"/>
      <c r="AK315" s="47"/>
      <c r="AL315" s="47"/>
      <c r="AM315" s="47">
        <v>3.9431085586547798</v>
      </c>
      <c r="AN315" s="47"/>
      <c r="AO315" s="49"/>
      <c r="AQ315" s="48"/>
      <c r="AR315" s="47"/>
      <c r="AS315" s="47"/>
      <c r="AT315" s="47"/>
      <c r="AU315" s="47">
        <v>54.112663269042898</v>
      </c>
      <c r="AV315" s="47"/>
      <c r="AW315" s="49"/>
    </row>
    <row r="316" spans="3:49" x14ac:dyDescent="0.3">
      <c r="C316" s="72"/>
      <c r="D316" s="71"/>
      <c r="E316" s="71"/>
      <c r="F316" s="71"/>
      <c r="G316" s="71">
        <v>69.184700012207003</v>
      </c>
      <c r="H316" s="71"/>
      <c r="I316" s="73"/>
      <c r="K316" s="48"/>
      <c r="L316" s="47"/>
      <c r="M316" s="47"/>
      <c r="N316" s="47"/>
      <c r="O316" s="47">
        <v>64.554435729980398</v>
      </c>
      <c r="P316" s="47"/>
      <c r="Q316" s="49"/>
      <c r="S316" s="48"/>
      <c r="T316" s="47"/>
      <c r="U316" s="47"/>
      <c r="V316" s="47"/>
      <c r="W316" s="47">
        <v>2.2346017360687198</v>
      </c>
      <c r="X316" s="47"/>
      <c r="Y316" s="49"/>
      <c r="AA316" s="48"/>
      <c r="AB316" s="47"/>
      <c r="AC316" s="47"/>
      <c r="AD316" s="47"/>
      <c r="AE316" s="47">
        <v>65.805091857910099</v>
      </c>
      <c r="AF316" s="47"/>
      <c r="AG316" s="49"/>
      <c r="AI316" s="48"/>
      <c r="AJ316" s="47"/>
      <c r="AK316" s="47"/>
      <c r="AL316" s="47"/>
      <c r="AM316" s="47">
        <v>3.4852545261382999</v>
      </c>
      <c r="AN316" s="47"/>
      <c r="AO316" s="49"/>
      <c r="AQ316" s="48"/>
      <c r="AR316" s="47"/>
      <c r="AS316" s="47"/>
      <c r="AT316" s="47"/>
      <c r="AU316" s="47">
        <v>62.8328437805175</v>
      </c>
      <c r="AV316" s="47"/>
      <c r="AW316" s="49"/>
    </row>
    <row r="317" spans="3:49" x14ac:dyDescent="0.3">
      <c r="C317" s="72"/>
      <c r="D317" s="71"/>
      <c r="E317" s="71"/>
      <c r="F317" s="71"/>
      <c r="G317" s="71">
        <v>88.1112060546875</v>
      </c>
      <c r="H317" s="71"/>
      <c r="I317" s="73"/>
      <c r="K317" s="48"/>
      <c r="L317" s="47"/>
      <c r="M317" s="47"/>
      <c r="N317" s="47"/>
      <c r="O317" s="47">
        <v>61.316047668457003</v>
      </c>
      <c r="P317" s="47"/>
      <c r="Q317" s="49"/>
      <c r="S317" s="48"/>
      <c r="T317" s="47"/>
      <c r="U317" s="47"/>
      <c r="V317" s="47"/>
      <c r="W317" s="47">
        <v>3.8924424648284899</v>
      </c>
      <c r="X317" s="47"/>
      <c r="Y317" s="49"/>
      <c r="AA317" s="48"/>
      <c r="AB317" s="47"/>
      <c r="AC317" s="47"/>
      <c r="AD317" s="47"/>
      <c r="AE317" s="47">
        <v>60.996021270751903</v>
      </c>
      <c r="AF317" s="47"/>
      <c r="AG317" s="49"/>
      <c r="AI317" s="48"/>
      <c r="AJ317" s="47"/>
      <c r="AK317" s="47"/>
      <c r="AL317" s="47"/>
      <c r="AM317" s="47">
        <v>3.5724184513092001</v>
      </c>
      <c r="AN317" s="47"/>
      <c r="AO317" s="49"/>
      <c r="AQ317" s="48"/>
      <c r="AR317" s="47"/>
      <c r="AS317" s="47"/>
      <c r="AT317" s="47"/>
      <c r="AU317" s="47">
        <v>57.831813812255803</v>
      </c>
      <c r="AV317" s="47"/>
      <c r="AW317" s="49"/>
    </row>
    <row r="318" spans="3:49" x14ac:dyDescent="0.3">
      <c r="C318" s="72"/>
      <c r="D318" s="71"/>
      <c r="E318" s="71"/>
      <c r="F318" s="71"/>
      <c r="G318" s="71">
        <v>88.1112060546875</v>
      </c>
      <c r="H318" s="71"/>
      <c r="I318" s="73"/>
      <c r="K318" s="48"/>
      <c r="L318" s="47"/>
      <c r="M318" s="47"/>
      <c r="N318" s="47"/>
      <c r="O318" s="47">
        <v>61.316047668457003</v>
      </c>
      <c r="P318" s="47"/>
      <c r="Q318" s="49"/>
      <c r="S318" s="48"/>
      <c r="T318" s="47"/>
      <c r="U318" s="47"/>
      <c r="V318" s="47"/>
      <c r="W318" s="47">
        <v>3.8924424648284899</v>
      </c>
      <c r="X318" s="47"/>
      <c r="Y318" s="49"/>
      <c r="AA318" s="48"/>
      <c r="AB318" s="47"/>
      <c r="AC318" s="47"/>
      <c r="AD318" s="47"/>
      <c r="AE318" s="47">
        <v>60.996021270751903</v>
      </c>
      <c r="AF318" s="47"/>
      <c r="AG318" s="49"/>
      <c r="AI318" s="48"/>
      <c r="AJ318" s="47"/>
      <c r="AK318" s="47"/>
      <c r="AL318" s="47"/>
      <c r="AM318" s="47">
        <v>3.5724184513092001</v>
      </c>
      <c r="AN318" s="47"/>
      <c r="AO318" s="49"/>
      <c r="AQ318" s="48"/>
      <c r="AR318" s="47"/>
      <c r="AS318" s="47"/>
      <c r="AT318" s="47"/>
      <c r="AU318" s="47">
        <v>57.831813812255803</v>
      </c>
      <c r="AV318" s="47"/>
      <c r="AW318" s="49"/>
    </row>
    <row r="319" spans="3:49" x14ac:dyDescent="0.3">
      <c r="C319" s="72"/>
      <c r="D319" s="71"/>
      <c r="E319" s="71"/>
      <c r="F319" s="71"/>
      <c r="G319" s="71">
        <v>88.1112060546875</v>
      </c>
      <c r="H319" s="71"/>
      <c r="I319" s="73"/>
      <c r="K319" s="48"/>
      <c r="L319" s="47"/>
      <c r="M319" s="47"/>
      <c r="N319" s="47"/>
      <c r="O319" s="47">
        <v>61.088859558105398</v>
      </c>
      <c r="P319" s="47"/>
      <c r="Q319" s="49"/>
      <c r="S319" s="48"/>
      <c r="T319" s="47"/>
      <c r="U319" s="47"/>
      <c r="V319" s="47"/>
      <c r="W319" s="47">
        <v>7.3156633377075098</v>
      </c>
      <c r="X319" s="47"/>
      <c r="Y319" s="49"/>
      <c r="AA319" s="48"/>
      <c r="AB319" s="47"/>
      <c r="AC319" s="47"/>
      <c r="AD319" s="47"/>
      <c r="AE319" s="47">
        <v>57.716304779052699</v>
      </c>
      <c r="AF319" s="47"/>
      <c r="AG319" s="49"/>
      <c r="AI319" s="48"/>
      <c r="AJ319" s="47"/>
      <c r="AK319" s="47"/>
      <c r="AL319" s="47"/>
      <c r="AM319" s="47">
        <v>3.9431085586547798</v>
      </c>
      <c r="AN319" s="47"/>
      <c r="AO319" s="49"/>
      <c r="AQ319" s="48"/>
      <c r="AR319" s="47"/>
      <c r="AS319" s="47"/>
      <c r="AT319" s="47"/>
      <c r="AU319" s="47">
        <v>54.112663269042898</v>
      </c>
      <c r="AV319" s="47"/>
      <c r="AW319" s="49"/>
    </row>
    <row r="320" spans="3:49" x14ac:dyDescent="0.3">
      <c r="C320" s="72"/>
      <c r="D320" s="71"/>
      <c r="E320" s="71"/>
      <c r="F320" s="71"/>
      <c r="G320" s="71">
        <v>80.095870971679602</v>
      </c>
      <c r="H320" s="71"/>
      <c r="I320" s="73"/>
      <c r="K320" s="48"/>
      <c r="L320" s="47"/>
      <c r="M320" s="47"/>
      <c r="N320" s="47"/>
      <c r="O320" s="47">
        <v>75.843215942382798</v>
      </c>
      <c r="P320" s="47"/>
      <c r="Q320" s="49"/>
      <c r="S320" s="48"/>
      <c r="T320" s="47"/>
      <c r="U320" s="47"/>
      <c r="V320" s="47"/>
      <c r="W320" s="47">
        <v>1.2869397401809599</v>
      </c>
      <c r="X320" s="47"/>
      <c r="Y320" s="49"/>
      <c r="AA320" s="48"/>
      <c r="AB320" s="47"/>
      <c r="AC320" s="47"/>
      <c r="AD320" s="47"/>
      <c r="AE320" s="47">
        <v>78.973663330078097</v>
      </c>
      <c r="AF320" s="47"/>
      <c r="AG320" s="49"/>
      <c r="AI320" s="48"/>
      <c r="AJ320" s="47"/>
      <c r="AK320" s="47"/>
      <c r="AL320" s="47"/>
      <c r="AM320" s="47">
        <v>4.4173879623412997</v>
      </c>
      <c r="AN320" s="47"/>
      <c r="AO320" s="49"/>
      <c r="AQ320" s="48"/>
      <c r="AR320" s="47"/>
      <c r="AS320" s="47"/>
      <c r="AT320" s="47"/>
      <c r="AU320" s="47">
        <v>75.447196960449205</v>
      </c>
      <c r="AV320" s="47"/>
      <c r="AW320" s="49"/>
    </row>
    <row r="321" spans="3:49" x14ac:dyDescent="0.3">
      <c r="C321" s="72"/>
      <c r="D321" s="71"/>
      <c r="E321" s="71"/>
      <c r="F321" s="71"/>
      <c r="G321" s="71">
        <v>60.219154357910099</v>
      </c>
      <c r="H321" s="71"/>
      <c r="I321" s="73"/>
      <c r="K321" s="48"/>
      <c r="L321" s="47"/>
      <c r="M321" s="47"/>
      <c r="N321" s="47"/>
      <c r="O321" s="47">
        <v>49.3362617492675</v>
      </c>
      <c r="P321" s="47"/>
      <c r="Q321" s="49"/>
      <c r="S321" s="48"/>
      <c r="T321" s="47"/>
      <c r="U321" s="47"/>
      <c r="V321" s="47"/>
      <c r="W321" s="47">
        <v>3.2325687408447199</v>
      </c>
      <c r="X321" s="47"/>
      <c r="Y321" s="49"/>
      <c r="AA321" s="48"/>
      <c r="AB321" s="47"/>
      <c r="AC321" s="47"/>
      <c r="AD321" s="47"/>
      <c r="AE321" s="47">
        <v>50.154468536376903</v>
      </c>
      <c r="AF321" s="47"/>
      <c r="AG321" s="49"/>
      <c r="AI321" s="48"/>
      <c r="AJ321" s="47"/>
      <c r="AK321" s="47"/>
      <c r="AL321" s="47"/>
      <c r="AM321" s="47">
        <v>4.0507774353027299</v>
      </c>
      <c r="AN321" s="47"/>
      <c r="AO321" s="49"/>
      <c r="AQ321" s="48"/>
      <c r="AR321" s="47"/>
      <c r="AS321" s="47"/>
      <c r="AT321" s="47"/>
      <c r="AU321" s="47">
        <v>46.524196624755803</v>
      </c>
      <c r="AV321" s="47"/>
      <c r="AW321" s="49"/>
    </row>
    <row r="322" spans="3:49" x14ac:dyDescent="0.3">
      <c r="C322" s="72"/>
      <c r="D322" s="71"/>
      <c r="E322" s="71"/>
      <c r="F322" s="71"/>
      <c r="G322" s="71">
        <v>60.219154357910099</v>
      </c>
      <c r="H322" s="71"/>
      <c r="I322" s="73"/>
      <c r="K322" s="48"/>
      <c r="L322" s="47"/>
      <c r="M322" s="47"/>
      <c r="N322" s="47"/>
      <c r="O322" s="47">
        <v>53.933925628662102</v>
      </c>
      <c r="P322" s="47"/>
      <c r="Q322" s="49"/>
      <c r="S322" s="48"/>
      <c r="T322" s="47"/>
      <c r="U322" s="47"/>
      <c r="V322" s="47"/>
      <c r="W322" s="47">
        <v>1.53566586971282</v>
      </c>
      <c r="X322" s="47"/>
      <c r="Y322" s="49"/>
      <c r="AA322" s="48"/>
      <c r="AB322" s="47"/>
      <c r="AC322" s="47"/>
      <c r="AD322" s="47"/>
      <c r="AE322" s="47">
        <v>57.443199157714801</v>
      </c>
      <c r="AF322" s="47"/>
      <c r="AG322" s="49"/>
      <c r="AI322" s="48"/>
      <c r="AJ322" s="47"/>
      <c r="AK322" s="47"/>
      <c r="AL322" s="47"/>
      <c r="AM322" s="47">
        <v>5.0449399948120099</v>
      </c>
      <c r="AN322" s="47"/>
      <c r="AO322" s="49"/>
      <c r="AQ322" s="48"/>
      <c r="AR322" s="47"/>
      <c r="AS322" s="47"/>
      <c r="AT322" s="47"/>
      <c r="AU322" s="47">
        <v>52.980022430419901</v>
      </c>
      <c r="AV322" s="47"/>
      <c r="AW322" s="49"/>
    </row>
    <row r="323" spans="3:49" x14ac:dyDescent="0.3">
      <c r="C323" s="72"/>
      <c r="D323" s="71"/>
      <c r="E323" s="71"/>
      <c r="F323" s="71"/>
      <c r="G323" s="71">
        <v>60.219154357910099</v>
      </c>
      <c r="H323" s="71"/>
      <c r="I323" s="73"/>
      <c r="K323" s="48"/>
      <c r="L323" s="47"/>
      <c r="M323" s="47"/>
      <c r="N323" s="47"/>
      <c r="O323" s="47">
        <v>50.8924140930175</v>
      </c>
      <c r="P323" s="47"/>
      <c r="Q323" s="49"/>
      <c r="S323" s="48"/>
      <c r="T323" s="47"/>
      <c r="U323" s="47"/>
      <c r="V323" s="47"/>
      <c r="W323" s="47">
        <v>2.1224093437194802</v>
      </c>
      <c r="X323" s="47"/>
      <c r="Y323" s="49"/>
      <c r="AA323" s="48"/>
      <c r="AB323" s="47"/>
      <c r="AC323" s="47"/>
      <c r="AD323" s="47"/>
      <c r="AE323" s="47">
        <v>53.341442108154297</v>
      </c>
      <c r="AF323" s="47"/>
      <c r="AG323" s="49"/>
      <c r="AI323" s="48"/>
      <c r="AJ323" s="47"/>
      <c r="AK323" s="47"/>
      <c r="AL323" s="47"/>
      <c r="AM323" s="47">
        <v>4.5714373588562003</v>
      </c>
      <c r="AN323" s="47"/>
      <c r="AO323" s="49"/>
      <c r="AQ323" s="48"/>
      <c r="AR323" s="47"/>
      <c r="AS323" s="47"/>
      <c r="AT323" s="47"/>
      <c r="AU323" s="47">
        <v>49.255985260009702</v>
      </c>
      <c r="AV323" s="47"/>
      <c r="AW323" s="49"/>
    </row>
    <row r="324" spans="3:49" x14ac:dyDescent="0.3">
      <c r="C324" s="72"/>
      <c r="D324" s="71"/>
      <c r="E324" s="71"/>
      <c r="F324" s="71"/>
      <c r="G324" s="71">
        <v>60.219154357910099</v>
      </c>
      <c r="H324" s="71"/>
      <c r="I324" s="73"/>
      <c r="K324" s="48"/>
      <c r="L324" s="47"/>
      <c r="M324" s="47"/>
      <c r="N324" s="47"/>
      <c r="O324" s="47">
        <v>49.3362617492675</v>
      </c>
      <c r="P324" s="47"/>
      <c r="Q324" s="49"/>
      <c r="S324" s="48"/>
      <c r="T324" s="47"/>
      <c r="U324" s="47"/>
      <c r="V324" s="47"/>
      <c r="W324" s="47">
        <v>3.2325687408447199</v>
      </c>
      <c r="X324" s="47"/>
      <c r="Y324" s="49"/>
      <c r="AA324" s="48"/>
      <c r="AB324" s="47"/>
      <c r="AC324" s="47"/>
      <c r="AD324" s="47"/>
      <c r="AE324" s="47">
        <v>50.154468536376903</v>
      </c>
      <c r="AF324" s="47"/>
      <c r="AG324" s="49"/>
      <c r="AI324" s="48"/>
      <c r="AJ324" s="47"/>
      <c r="AK324" s="47"/>
      <c r="AL324" s="47"/>
      <c r="AM324" s="47">
        <v>4.0507774353027299</v>
      </c>
      <c r="AN324" s="47"/>
      <c r="AO324" s="49"/>
      <c r="AQ324" s="48"/>
      <c r="AR324" s="47"/>
      <c r="AS324" s="47"/>
      <c r="AT324" s="47"/>
      <c r="AU324" s="47">
        <v>46.524196624755803</v>
      </c>
      <c r="AV324" s="47"/>
      <c r="AW324" s="49"/>
    </row>
    <row r="325" spans="3:49" x14ac:dyDescent="0.3">
      <c r="C325" s="72"/>
      <c r="D325" s="71"/>
      <c r="E325" s="71"/>
      <c r="F325" s="71"/>
      <c r="G325" s="71">
        <v>71.388626098632798</v>
      </c>
      <c r="H325" s="71"/>
      <c r="I325" s="73"/>
      <c r="K325" s="48"/>
      <c r="L325" s="47"/>
      <c r="M325" s="47"/>
      <c r="N325" s="47"/>
      <c r="O325" s="47">
        <v>49.136703491210902</v>
      </c>
      <c r="P325" s="47"/>
      <c r="Q325" s="49"/>
      <c r="S325" s="48"/>
      <c r="T325" s="47"/>
      <c r="U325" s="47"/>
      <c r="V325" s="47"/>
      <c r="W325" s="47">
        <v>5.0660548210143999</v>
      </c>
      <c r="X325" s="47"/>
      <c r="Y325" s="49"/>
      <c r="AA325" s="48"/>
      <c r="AB325" s="47"/>
      <c r="AC325" s="47"/>
      <c r="AD325" s="47"/>
      <c r="AE325" s="47">
        <v>47.896183013916001</v>
      </c>
      <c r="AF325" s="47"/>
      <c r="AG325" s="49"/>
      <c r="AI325" s="48"/>
      <c r="AJ325" s="47"/>
      <c r="AK325" s="47"/>
      <c r="AL325" s="47"/>
      <c r="AM325" s="47">
        <v>3.8255348205566402</v>
      </c>
      <c r="AN325" s="47"/>
      <c r="AO325" s="49"/>
      <c r="AQ325" s="48"/>
      <c r="AR325" s="47"/>
      <c r="AS325" s="47"/>
      <c r="AT325" s="47"/>
      <c r="AU325" s="47">
        <v>44.459602355957003</v>
      </c>
      <c r="AV325" s="47"/>
      <c r="AW325" s="49"/>
    </row>
    <row r="326" spans="3:49" x14ac:dyDescent="0.3">
      <c r="C326" s="72"/>
      <c r="D326" s="71"/>
      <c r="E326" s="71"/>
      <c r="F326" s="71"/>
      <c r="G326" s="71">
        <v>72.815872192382798</v>
      </c>
      <c r="H326" s="71"/>
      <c r="I326" s="73"/>
      <c r="K326" s="48"/>
      <c r="L326" s="47"/>
      <c r="M326" s="47"/>
      <c r="N326" s="47"/>
      <c r="O326" s="47">
        <v>64.793609619140597</v>
      </c>
      <c r="P326" s="47"/>
      <c r="Q326" s="49"/>
      <c r="S326" s="48"/>
      <c r="T326" s="47"/>
      <c r="U326" s="47"/>
      <c r="V326" s="47"/>
      <c r="W326" s="47">
        <v>1.1120346784591599</v>
      </c>
      <c r="X326" s="47"/>
      <c r="Y326" s="49"/>
      <c r="AA326" s="48"/>
      <c r="AB326" s="47"/>
      <c r="AC326" s="47"/>
      <c r="AD326" s="47"/>
      <c r="AE326" s="47">
        <v>68.642967224121094</v>
      </c>
      <c r="AF326" s="47"/>
      <c r="AG326" s="49"/>
      <c r="AI326" s="48"/>
      <c r="AJ326" s="47"/>
      <c r="AK326" s="47"/>
      <c r="AL326" s="47"/>
      <c r="AM326" s="47">
        <v>4.9613904953002903</v>
      </c>
      <c r="AN326" s="47"/>
      <c r="AO326" s="49"/>
      <c r="AQ326" s="48"/>
      <c r="AR326" s="47"/>
      <c r="AS326" s="47"/>
      <c r="AT326" s="47"/>
      <c r="AU326" s="47">
        <v>64.489410400390597</v>
      </c>
      <c r="AV326" s="47"/>
      <c r="AW326" s="49"/>
    </row>
    <row r="327" spans="3:49" x14ac:dyDescent="0.3">
      <c r="C327" s="72"/>
      <c r="D327" s="71"/>
      <c r="E327" s="71"/>
      <c r="F327" s="71"/>
      <c r="G327" s="71">
        <v>63.101238250732401</v>
      </c>
      <c r="H327" s="71"/>
      <c r="I327" s="73"/>
      <c r="K327" s="48"/>
      <c r="L327" s="47"/>
      <c r="M327" s="47"/>
      <c r="N327" s="47"/>
      <c r="O327" s="47">
        <v>47.964099884033203</v>
      </c>
      <c r="P327" s="47"/>
      <c r="Q327" s="49"/>
      <c r="S327" s="48"/>
      <c r="T327" s="47"/>
      <c r="U327" s="47"/>
      <c r="V327" s="47"/>
      <c r="W327" s="47">
        <v>2.0326833724975502</v>
      </c>
      <c r="X327" s="47"/>
      <c r="Y327" s="49"/>
      <c r="AA327" s="48"/>
      <c r="AB327" s="47"/>
      <c r="AC327" s="47"/>
      <c r="AD327" s="47"/>
      <c r="AE327" s="47">
        <v>51.212886810302699</v>
      </c>
      <c r="AF327" s="47"/>
      <c r="AG327" s="49"/>
      <c r="AI327" s="48"/>
      <c r="AJ327" s="47"/>
      <c r="AK327" s="47"/>
      <c r="AL327" s="47"/>
      <c r="AM327" s="47">
        <v>5.2814693450927699</v>
      </c>
      <c r="AN327" s="47"/>
      <c r="AO327" s="49"/>
      <c r="AQ327" s="48"/>
      <c r="AR327" s="47"/>
      <c r="AS327" s="47"/>
      <c r="AT327" s="47"/>
      <c r="AU327" s="47">
        <v>46.324886322021399</v>
      </c>
      <c r="AV327" s="47"/>
      <c r="AW327" s="49"/>
    </row>
    <row r="328" spans="3:49" x14ac:dyDescent="0.3">
      <c r="C328" s="72"/>
      <c r="D328" s="71"/>
      <c r="E328" s="71"/>
      <c r="F328" s="71"/>
      <c r="G328" s="71">
        <v>60.219154357910099</v>
      </c>
      <c r="H328" s="71"/>
      <c r="I328" s="73"/>
      <c r="K328" s="48"/>
      <c r="L328" s="47"/>
      <c r="M328" s="47"/>
      <c r="N328" s="47"/>
      <c r="O328" s="47">
        <v>53.933925628662102</v>
      </c>
      <c r="P328" s="47"/>
      <c r="Q328" s="49"/>
      <c r="S328" s="48"/>
      <c r="T328" s="47"/>
      <c r="U328" s="47"/>
      <c r="V328" s="47"/>
      <c r="W328" s="47">
        <v>1.53566586971282</v>
      </c>
      <c r="X328" s="47"/>
      <c r="Y328" s="49"/>
      <c r="AA328" s="48"/>
      <c r="AB328" s="47"/>
      <c r="AC328" s="47"/>
      <c r="AD328" s="47"/>
      <c r="AE328" s="47">
        <v>57.443199157714801</v>
      </c>
      <c r="AF328" s="47"/>
      <c r="AG328" s="49"/>
      <c r="AI328" s="48"/>
      <c r="AJ328" s="47"/>
      <c r="AK328" s="47"/>
      <c r="AL328" s="47"/>
      <c r="AM328" s="47">
        <v>5.0449399948120099</v>
      </c>
      <c r="AN328" s="47"/>
      <c r="AO328" s="49"/>
      <c r="AQ328" s="48"/>
      <c r="AR328" s="47"/>
      <c r="AS328" s="47"/>
      <c r="AT328" s="47"/>
      <c r="AU328" s="47">
        <v>52.980022430419901</v>
      </c>
      <c r="AV328" s="47"/>
      <c r="AW328" s="49"/>
    </row>
    <row r="329" spans="3:49" x14ac:dyDescent="0.3">
      <c r="C329" s="72"/>
      <c r="D329" s="71"/>
      <c r="E329" s="71"/>
      <c r="F329" s="71"/>
      <c r="G329" s="71">
        <v>50.8197212219238</v>
      </c>
      <c r="H329" s="71"/>
      <c r="I329" s="73"/>
      <c r="K329" s="48"/>
      <c r="L329" s="47"/>
      <c r="M329" s="47"/>
      <c r="N329" s="47"/>
      <c r="O329" s="47">
        <v>54.217048645019503</v>
      </c>
      <c r="P329" s="47"/>
      <c r="Q329" s="49"/>
      <c r="S329" s="48"/>
      <c r="T329" s="47"/>
      <c r="U329" s="47"/>
      <c r="V329" s="47"/>
      <c r="W329" s="47">
        <v>1.0467271804809499</v>
      </c>
      <c r="X329" s="47"/>
      <c r="Y329" s="49"/>
      <c r="AA329" s="48"/>
      <c r="AB329" s="47"/>
      <c r="AC329" s="47"/>
      <c r="AD329" s="47"/>
      <c r="AE329" s="47">
        <v>58.474636077880803</v>
      </c>
      <c r="AF329" s="47"/>
      <c r="AG329" s="49"/>
      <c r="AI329" s="48"/>
      <c r="AJ329" s="47"/>
      <c r="AK329" s="47"/>
      <c r="AL329" s="47"/>
      <c r="AM329" s="47">
        <v>5.3043141365051198</v>
      </c>
      <c r="AN329" s="47"/>
      <c r="AO329" s="49"/>
      <c r="AQ329" s="48"/>
      <c r="AR329" s="47"/>
      <c r="AS329" s="47"/>
      <c r="AT329" s="47"/>
      <c r="AU329" s="47">
        <v>53.755470275878899</v>
      </c>
      <c r="AV329" s="47"/>
      <c r="AW329" s="49"/>
    </row>
    <row r="330" spans="3:49" x14ac:dyDescent="0.3">
      <c r="C330" s="72"/>
      <c r="D330" s="71"/>
      <c r="E330" s="71"/>
      <c r="F330" s="71"/>
      <c r="G330" s="71">
        <v>59.6990356445312</v>
      </c>
      <c r="H330" s="71"/>
      <c r="I330" s="73"/>
      <c r="K330" s="48"/>
      <c r="L330" s="47"/>
      <c r="M330" s="47"/>
      <c r="N330" s="47"/>
      <c r="O330" s="47">
        <v>48.053215026855398</v>
      </c>
      <c r="P330" s="47"/>
      <c r="Q330" s="49"/>
      <c r="S330" s="48"/>
      <c r="T330" s="47"/>
      <c r="U330" s="47"/>
      <c r="V330" s="47"/>
      <c r="W330" s="47">
        <v>5.4741697311401296</v>
      </c>
      <c r="X330" s="47"/>
      <c r="Y330" s="49"/>
      <c r="AA330" s="48"/>
      <c r="AB330" s="47"/>
      <c r="AC330" s="47"/>
      <c r="AD330" s="47"/>
      <c r="AE330" s="47">
        <v>47.102085113525298</v>
      </c>
      <c r="AF330" s="47"/>
      <c r="AG330" s="49"/>
      <c r="AI330" s="48"/>
      <c r="AJ330" s="47"/>
      <c r="AK330" s="47"/>
      <c r="AL330" s="47"/>
      <c r="AM330" s="47">
        <v>4.5230388641357404</v>
      </c>
      <c r="AN330" s="47"/>
      <c r="AO330" s="49"/>
      <c r="AQ330" s="48"/>
      <c r="AR330" s="47"/>
      <c r="AS330" s="47"/>
      <c r="AT330" s="47"/>
      <c r="AU330" s="47">
        <v>42.885997772216797</v>
      </c>
      <c r="AV330" s="47"/>
      <c r="AW330" s="49"/>
    </row>
    <row r="331" spans="3:49" x14ac:dyDescent="0.3">
      <c r="C331" s="72"/>
      <c r="D331" s="71"/>
      <c r="E331" s="71"/>
      <c r="F331" s="71"/>
      <c r="G331" s="71">
        <v>68.531494140625</v>
      </c>
      <c r="H331" s="71"/>
      <c r="I331" s="73"/>
      <c r="K331" s="48"/>
      <c r="L331" s="47"/>
      <c r="M331" s="47"/>
      <c r="N331" s="47"/>
      <c r="O331" s="47">
        <v>66.889480590820298</v>
      </c>
      <c r="P331" s="47"/>
      <c r="Q331" s="49"/>
      <c r="S331" s="48"/>
      <c r="T331" s="47"/>
      <c r="U331" s="47"/>
      <c r="V331" s="47"/>
      <c r="W331" s="47">
        <v>1.42703068256378</v>
      </c>
      <c r="X331" s="47"/>
      <c r="Y331" s="49"/>
      <c r="AA331" s="48"/>
      <c r="AB331" s="47"/>
      <c r="AC331" s="47"/>
      <c r="AD331" s="47"/>
      <c r="AE331" s="47">
        <v>69.371063232421804</v>
      </c>
      <c r="AF331" s="47"/>
      <c r="AG331" s="49"/>
      <c r="AI331" s="48"/>
      <c r="AJ331" s="47"/>
      <c r="AK331" s="47"/>
      <c r="AL331" s="47"/>
      <c r="AM331" s="47">
        <v>3.90860795974731</v>
      </c>
      <c r="AN331" s="47"/>
      <c r="AO331" s="49"/>
      <c r="AQ331" s="48"/>
      <c r="AR331" s="47"/>
      <c r="AS331" s="47"/>
      <c r="AT331" s="47"/>
      <c r="AU331" s="47">
        <v>66.247482299804602</v>
      </c>
      <c r="AV331" s="47"/>
      <c r="AW331" s="49"/>
    </row>
    <row r="332" spans="3:49" x14ac:dyDescent="0.3">
      <c r="C332" s="72"/>
      <c r="D332" s="71"/>
      <c r="E332" s="71"/>
      <c r="F332" s="71"/>
      <c r="G332" s="71">
        <v>68.531494140625</v>
      </c>
      <c r="H332" s="71"/>
      <c r="I332" s="73"/>
      <c r="K332" s="48"/>
      <c r="L332" s="47"/>
      <c r="M332" s="47"/>
      <c r="N332" s="47"/>
      <c r="O332" s="47">
        <v>66.889480590820298</v>
      </c>
      <c r="P332" s="47"/>
      <c r="Q332" s="49"/>
      <c r="S332" s="48"/>
      <c r="T332" s="47"/>
      <c r="U332" s="47"/>
      <c r="V332" s="47"/>
      <c r="W332" s="47">
        <v>1.42703068256378</v>
      </c>
      <c r="X332" s="47"/>
      <c r="Y332" s="49"/>
      <c r="AA332" s="48"/>
      <c r="AB332" s="47"/>
      <c r="AC332" s="47"/>
      <c r="AD332" s="47"/>
      <c r="AE332" s="47">
        <v>69.371063232421804</v>
      </c>
      <c r="AF332" s="47"/>
      <c r="AG332" s="49"/>
      <c r="AI332" s="48"/>
      <c r="AJ332" s="47"/>
      <c r="AK332" s="47"/>
      <c r="AL332" s="47"/>
      <c r="AM332" s="47">
        <v>3.90860795974731</v>
      </c>
      <c r="AN332" s="47"/>
      <c r="AO332" s="49"/>
      <c r="AQ332" s="48"/>
      <c r="AR332" s="47"/>
      <c r="AS332" s="47"/>
      <c r="AT332" s="47"/>
      <c r="AU332" s="47">
        <v>66.247482299804602</v>
      </c>
      <c r="AV332" s="47"/>
      <c r="AW332" s="49"/>
    </row>
    <row r="333" spans="3:49" x14ac:dyDescent="0.3">
      <c r="C333" s="72"/>
      <c r="D333" s="71"/>
      <c r="E333" s="71"/>
      <c r="F333" s="71"/>
      <c r="G333" s="71">
        <v>68.531494140625</v>
      </c>
      <c r="H333" s="71"/>
      <c r="I333" s="73"/>
      <c r="K333" s="48"/>
      <c r="L333" s="47"/>
      <c r="M333" s="47"/>
      <c r="N333" s="47"/>
      <c r="O333" s="47">
        <v>66.889480590820298</v>
      </c>
      <c r="P333" s="47"/>
      <c r="Q333" s="49"/>
      <c r="S333" s="48"/>
      <c r="T333" s="47"/>
      <c r="U333" s="47"/>
      <c r="V333" s="47"/>
      <c r="W333" s="47">
        <v>1.42703068256378</v>
      </c>
      <c r="X333" s="47"/>
      <c r="Y333" s="49"/>
      <c r="AA333" s="48"/>
      <c r="AB333" s="47"/>
      <c r="AC333" s="47"/>
      <c r="AD333" s="47"/>
      <c r="AE333" s="47">
        <v>69.371063232421804</v>
      </c>
      <c r="AF333" s="47"/>
      <c r="AG333" s="49"/>
      <c r="AI333" s="48"/>
      <c r="AJ333" s="47"/>
      <c r="AK333" s="47"/>
      <c r="AL333" s="47"/>
      <c r="AM333" s="47">
        <v>3.90860795974731</v>
      </c>
      <c r="AN333" s="47"/>
      <c r="AO333" s="49"/>
      <c r="AQ333" s="48"/>
      <c r="AR333" s="47"/>
      <c r="AS333" s="47"/>
      <c r="AT333" s="47"/>
      <c r="AU333" s="47">
        <v>66.247482299804602</v>
      </c>
      <c r="AV333" s="47"/>
      <c r="AW333" s="49"/>
    </row>
    <row r="334" spans="3:49" x14ac:dyDescent="0.3">
      <c r="C334" s="72"/>
      <c r="D334" s="71"/>
      <c r="E334" s="71"/>
      <c r="F334" s="71"/>
      <c r="G334" s="71">
        <v>72.975624084472599</v>
      </c>
      <c r="H334" s="71"/>
      <c r="I334" s="73"/>
      <c r="K334" s="48"/>
      <c r="L334" s="47"/>
      <c r="M334" s="47"/>
      <c r="N334" s="47"/>
      <c r="O334" s="47">
        <v>64.554435729980398</v>
      </c>
      <c r="P334" s="47"/>
      <c r="Q334" s="49"/>
      <c r="S334" s="48"/>
      <c r="T334" s="47"/>
      <c r="U334" s="47"/>
      <c r="V334" s="47"/>
      <c r="W334" s="47">
        <v>2.2346017360687198</v>
      </c>
      <c r="X334" s="47"/>
      <c r="Y334" s="49"/>
      <c r="AA334" s="48"/>
      <c r="AB334" s="47"/>
      <c r="AC334" s="47"/>
      <c r="AD334" s="47"/>
      <c r="AE334" s="47">
        <v>65.805091857910099</v>
      </c>
      <c r="AF334" s="47"/>
      <c r="AG334" s="49"/>
      <c r="AI334" s="48"/>
      <c r="AJ334" s="47"/>
      <c r="AK334" s="47"/>
      <c r="AL334" s="47"/>
      <c r="AM334" s="47">
        <v>3.4852545261382999</v>
      </c>
      <c r="AN334" s="47"/>
      <c r="AO334" s="49"/>
      <c r="AQ334" s="48"/>
      <c r="AR334" s="47"/>
      <c r="AS334" s="47"/>
      <c r="AT334" s="47"/>
      <c r="AU334" s="47">
        <v>62.8328437805175</v>
      </c>
      <c r="AV334" s="47"/>
      <c r="AW334" s="49"/>
    </row>
    <row r="335" spans="3:49" x14ac:dyDescent="0.3">
      <c r="C335" s="72"/>
      <c r="D335" s="71"/>
      <c r="E335" s="71"/>
      <c r="F335" s="71"/>
      <c r="G335" s="71">
        <v>72.975624084472599</v>
      </c>
      <c r="H335" s="71"/>
      <c r="I335" s="73"/>
      <c r="K335" s="48"/>
      <c r="L335" s="47"/>
      <c r="M335" s="47"/>
      <c r="N335" s="47"/>
      <c r="O335" s="47">
        <v>64.554435729980398</v>
      </c>
      <c r="P335" s="47"/>
      <c r="Q335" s="49"/>
      <c r="S335" s="48"/>
      <c r="T335" s="47"/>
      <c r="U335" s="47"/>
      <c r="V335" s="47"/>
      <c r="W335" s="47">
        <v>2.2346017360687198</v>
      </c>
      <c r="X335" s="47"/>
      <c r="Y335" s="49"/>
      <c r="AA335" s="48"/>
      <c r="AB335" s="47"/>
      <c r="AC335" s="47"/>
      <c r="AD335" s="47"/>
      <c r="AE335" s="47">
        <v>65.805091857910099</v>
      </c>
      <c r="AF335" s="47"/>
      <c r="AG335" s="49"/>
      <c r="AI335" s="48"/>
      <c r="AJ335" s="47"/>
      <c r="AK335" s="47"/>
      <c r="AL335" s="47"/>
      <c r="AM335" s="47">
        <v>3.4852545261382999</v>
      </c>
      <c r="AN335" s="47"/>
      <c r="AO335" s="49"/>
      <c r="AQ335" s="48"/>
      <c r="AR335" s="47"/>
      <c r="AS335" s="47"/>
      <c r="AT335" s="47"/>
      <c r="AU335" s="47">
        <v>62.8328437805175</v>
      </c>
      <c r="AV335" s="47"/>
      <c r="AW335" s="49"/>
    </row>
    <row r="336" spans="3:49" x14ac:dyDescent="0.3">
      <c r="C336" s="72"/>
      <c r="D336" s="71"/>
      <c r="E336" s="71"/>
      <c r="F336" s="71"/>
      <c r="G336" s="71">
        <v>49.406059265136697</v>
      </c>
      <c r="H336" s="71"/>
      <c r="I336" s="73"/>
      <c r="K336" s="48"/>
      <c r="L336" s="47"/>
      <c r="M336" s="47"/>
      <c r="N336" s="47"/>
      <c r="O336" s="47">
        <v>40.408416748046797</v>
      </c>
      <c r="P336" s="47"/>
      <c r="Q336" s="49"/>
      <c r="S336" s="48"/>
      <c r="T336" s="47"/>
      <c r="U336" s="47"/>
      <c r="V336" s="47"/>
      <c r="W336" s="47">
        <v>2.50492262840271</v>
      </c>
      <c r="X336" s="47"/>
      <c r="Y336" s="49"/>
      <c r="AA336" s="48"/>
      <c r="AB336" s="47"/>
      <c r="AC336" s="47"/>
      <c r="AD336" s="47"/>
      <c r="AE336" s="47">
        <v>43.801361083984297</v>
      </c>
      <c r="AF336" s="47"/>
      <c r="AG336" s="49"/>
      <c r="AI336" s="48"/>
      <c r="AJ336" s="47"/>
      <c r="AK336" s="47"/>
      <c r="AL336" s="47"/>
      <c r="AM336" s="47">
        <v>5.8978643417358398</v>
      </c>
      <c r="AN336" s="47"/>
      <c r="AO336" s="49"/>
      <c r="AQ336" s="48"/>
      <c r="AR336" s="47"/>
      <c r="AS336" s="47"/>
      <c r="AT336" s="47"/>
      <c r="AU336" s="47">
        <v>38.047130584716797</v>
      </c>
      <c r="AV336" s="47"/>
      <c r="AW336" s="49"/>
    </row>
    <row r="337" spans="3:49" x14ac:dyDescent="0.3">
      <c r="C337" s="72"/>
      <c r="D337" s="71"/>
      <c r="E337" s="71"/>
      <c r="F337" s="71"/>
      <c r="G337" s="71">
        <v>88.1112060546875</v>
      </c>
      <c r="H337" s="71"/>
      <c r="I337" s="73"/>
      <c r="K337" s="48"/>
      <c r="L337" s="47"/>
      <c r="M337" s="47"/>
      <c r="N337" s="47"/>
      <c r="O337" s="47">
        <v>61.316047668457003</v>
      </c>
      <c r="P337" s="47"/>
      <c r="Q337" s="49"/>
      <c r="S337" s="48"/>
      <c r="T337" s="47"/>
      <c r="U337" s="47"/>
      <c r="V337" s="47"/>
      <c r="W337" s="47">
        <v>3.8924424648284899</v>
      </c>
      <c r="X337" s="47"/>
      <c r="Y337" s="49"/>
      <c r="AA337" s="48"/>
      <c r="AB337" s="47"/>
      <c r="AC337" s="47"/>
      <c r="AD337" s="47"/>
      <c r="AE337" s="47">
        <v>60.996021270751903</v>
      </c>
      <c r="AF337" s="47"/>
      <c r="AG337" s="49"/>
      <c r="AI337" s="48"/>
      <c r="AJ337" s="47"/>
      <c r="AK337" s="47"/>
      <c r="AL337" s="47"/>
      <c r="AM337" s="47">
        <v>3.5724184513092001</v>
      </c>
      <c r="AN337" s="47"/>
      <c r="AO337" s="49"/>
      <c r="AQ337" s="48"/>
      <c r="AR337" s="47"/>
      <c r="AS337" s="47"/>
      <c r="AT337" s="47"/>
      <c r="AU337" s="47">
        <v>57.831813812255803</v>
      </c>
      <c r="AV337" s="47"/>
      <c r="AW337" s="49"/>
    </row>
    <row r="338" spans="3:49" x14ac:dyDescent="0.3">
      <c r="C338" s="72"/>
      <c r="D338" s="71"/>
      <c r="E338" s="71"/>
      <c r="F338" s="71"/>
      <c r="G338" s="71">
        <v>60.219154357910099</v>
      </c>
      <c r="H338" s="71"/>
      <c r="I338" s="73"/>
      <c r="K338" s="48"/>
      <c r="L338" s="47"/>
      <c r="M338" s="47"/>
      <c r="N338" s="47"/>
      <c r="O338" s="47">
        <v>53.01806640625</v>
      </c>
      <c r="P338" s="47"/>
      <c r="Q338" s="49"/>
      <c r="S338" s="48"/>
      <c r="T338" s="47"/>
      <c r="U338" s="47"/>
      <c r="V338" s="47"/>
      <c r="W338" s="47">
        <v>2.1571288108825599</v>
      </c>
      <c r="X338" s="47"/>
      <c r="Y338" s="49"/>
      <c r="AA338" s="48"/>
      <c r="AB338" s="47"/>
      <c r="AC338" s="47"/>
      <c r="AD338" s="47"/>
      <c r="AE338" s="47">
        <v>54.662151336669901</v>
      </c>
      <c r="AF338" s="47"/>
      <c r="AG338" s="49"/>
      <c r="AI338" s="48"/>
      <c r="AJ338" s="47"/>
      <c r="AK338" s="47"/>
      <c r="AL338" s="47"/>
      <c r="AM338" s="47">
        <v>3.8012158870696999</v>
      </c>
      <c r="AN338" s="47"/>
      <c r="AO338" s="49"/>
      <c r="AQ338" s="48"/>
      <c r="AR338" s="47"/>
      <c r="AS338" s="47"/>
      <c r="AT338" s="47"/>
      <c r="AU338" s="47">
        <v>51.385364532470703</v>
      </c>
      <c r="AV338" s="47"/>
      <c r="AW338" s="49"/>
    </row>
    <row r="339" spans="3:49" x14ac:dyDescent="0.3">
      <c r="C339" s="72"/>
      <c r="D339" s="71"/>
      <c r="E339" s="71"/>
      <c r="F339" s="71"/>
      <c r="G339" s="71">
        <v>72.975624084472599</v>
      </c>
      <c r="H339" s="71"/>
      <c r="I339" s="73"/>
      <c r="K339" s="48"/>
      <c r="L339" s="47"/>
      <c r="M339" s="47"/>
      <c r="N339" s="47"/>
      <c r="O339" s="47">
        <v>62.772071838378899</v>
      </c>
      <c r="P339" s="47"/>
      <c r="Q339" s="49"/>
      <c r="S339" s="48"/>
      <c r="T339" s="47"/>
      <c r="U339" s="47"/>
      <c r="V339" s="47"/>
      <c r="W339" s="47">
        <v>1.8972142934799101</v>
      </c>
      <c r="X339" s="47"/>
      <c r="Y339" s="49"/>
      <c r="AA339" s="48"/>
      <c r="AB339" s="47"/>
      <c r="AC339" s="47"/>
      <c r="AD339" s="47"/>
      <c r="AE339" s="47">
        <v>63.938705444335902</v>
      </c>
      <c r="AF339" s="47"/>
      <c r="AG339" s="49"/>
      <c r="AI339" s="48"/>
      <c r="AJ339" s="47"/>
      <c r="AK339" s="47"/>
      <c r="AL339" s="47"/>
      <c r="AM339" s="47">
        <v>3.0638470649719198</v>
      </c>
      <c r="AN339" s="47"/>
      <c r="AO339" s="49"/>
      <c r="AQ339" s="48"/>
      <c r="AR339" s="47"/>
      <c r="AS339" s="47"/>
      <c r="AT339" s="47"/>
      <c r="AU339" s="47">
        <v>61.424003601074197</v>
      </c>
      <c r="AV339" s="47"/>
      <c r="AW339" s="49"/>
    </row>
    <row r="340" spans="3:49" x14ac:dyDescent="0.3">
      <c r="C340" s="72"/>
      <c r="D340" s="71"/>
      <c r="E340" s="71"/>
      <c r="F340" s="71"/>
      <c r="G340" s="71">
        <v>71.060523986816406</v>
      </c>
      <c r="H340" s="71"/>
      <c r="I340" s="73"/>
      <c r="K340" s="48"/>
      <c r="L340" s="47"/>
      <c r="M340" s="47"/>
      <c r="N340" s="47"/>
      <c r="O340" s="47">
        <v>70.104591369628906</v>
      </c>
      <c r="P340" s="47"/>
      <c r="Q340" s="49"/>
      <c r="S340" s="48"/>
      <c r="T340" s="47"/>
      <c r="U340" s="47"/>
      <c r="V340" s="47"/>
      <c r="W340" s="47">
        <v>1.4984048604965201</v>
      </c>
      <c r="X340" s="47"/>
      <c r="Y340" s="49"/>
      <c r="AA340" s="48"/>
      <c r="AB340" s="47"/>
      <c r="AC340" s="47"/>
      <c r="AD340" s="47"/>
      <c r="AE340" s="47">
        <v>72.369941711425696</v>
      </c>
      <c r="AF340" s="47"/>
      <c r="AG340" s="49"/>
      <c r="AI340" s="48"/>
      <c r="AJ340" s="47"/>
      <c r="AK340" s="47"/>
      <c r="AL340" s="47"/>
      <c r="AM340" s="47">
        <v>3.7637565135955802</v>
      </c>
      <c r="AN340" s="47"/>
      <c r="AO340" s="49"/>
      <c r="AQ340" s="48"/>
      <c r="AR340" s="47"/>
      <c r="AS340" s="47"/>
      <c r="AT340" s="47"/>
      <c r="AU340" s="47">
        <v>69.255302429199205</v>
      </c>
      <c r="AV340" s="47"/>
      <c r="AW340" s="49"/>
    </row>
    <row r="341" spans="3:49" x14ac:dyDescent="0.3">
      <c r="C341" s="72"/>
      <c r="D341" s="71"/>
      <c r="E341" s="71"/>
      <c r="F341" s="71"/>
      <c r="G341" s="71">
        <v>72.975624084472599</v>
      </c>
      <c r="H341" s="71"/>
      <c r="I341" s="73"/>
      <c r="K341" s="48"/>
      <c r="L341" s="47"/>
      <c r="M341" s="47"/>
      <c r="N341" s="47"/>
      <c r="O341" s="47">
        <v>58.798896789550703</v>
      </c>
      <c r="P341" s="47"/>
      <c r="Q341" s="49"/>
      <c r="S341" s="48"/>
      <c r="T341" s="47"/>
      <c r="U341" s="47"/>
      <c r="V341" s="47"/>
      <c r="W341" s="47">
        <v>3.0036289691925</v>
      </c>
      <c r="X341" s="47"/>
      <c r="Y341" s="49"/>
      <c r="AA341" s="48"/>
      <c r="AB341" s="47"/>
      <c r="AC341" s="47"/>
      <c r="AD341" s="47"/>
      <c r="AE341" s="47">
        <v>58.7218208312988</v>
      </c>
      <c r="AF341" s="47"/>
      <c r="AG341" s="49"/>
      <c r="AI341" s="48"/>
      <c r="AJ341" s="47"/>
      <c r="AK341" s="47"/>
      <c r="AL341" s="47"/>
      <c r="AM341" s="47">
        <v>2.9265542030334402</v>
      </c>
      <c r="AN341" s="47"/>
      <c r="AO341" s="49"/>
      <c r="AQ341" s="48"/>
      <c r="AR341" s="47"/>
      <c r="AS341" s="47"/>
      <c r="AT341" s="47"/>
      <c r="AU341" s="47">
        <v>56.190586090087798</v>
      </c>
      <c r="AV341" s="47"/>
      <c r="AW341" s="49"/>
    </row>
    <row r="342" spans="3:49" x14ac:dyDescent="0.3">
      <c r="C342" s="72"/>
      <c r="D342" s="71"/>
      <c r="E342" s="71"/>
      <c r="F342" s="71"/>
      <c r="G342" s="71">
        <v>72.975624084472599</v>
      </c>
      <c r="H342" s="71"/>
      <c r="I342" s="73"/>
      <c r="K342" s="48"/>
      <c r="L342" s="47"/>
      <c r="M342" s="47"/>
      <c r="N342" s="47"/>
      <c r="O342" s="47">
        <v>64.554435729980398</v>
      </c>
      <c r="P342" s="47"/>
      <c r="Q342" s="49"/>
      <c r="S342" s="48"/>
      <c r="T342" s="47"/>
      <c r="U342" s="47"/>
      <c r="V342" s="47"/>
      <c r="W342" s="47">
        <v>2.2346017360687198</v>
      </c>
      <c r="X342" s="47"/>
      <c r="Y342" s="49"/>
      <c r="AA342" s="48"/>
      <c r="AB342" s="47"/>
      <c r="AC342" s="47"/>
      <c r="AD342" s="47"/>
      <c r="AE342" s="47">
        <v>65.805091857910099</v>
      </c>
      <c r="AF342" s="47"/>
      <c r="AG342" s="49"/>
      <c r="AI342" s="48"/>
      <c r="AJ342" s="47"/>
      <c r="AK342" s="47"/>
      <c r="AL342" s="47"/>
      <c r="AM342" s="47">
        <v>3.4852545261382999</v>
      </c>
      <c r="AN342" s="47"/>
      <c r="AO342" s="49"/>
      <c r="AQ342" s="48"/>
      <c r="AR342" s="47"/>
      <c r="AS342" s="47"/>
      <c r="AT342" s="47"/>
      <c r="AU342" s="47">
        <v>62.8328437805175</v>
      </c>
      <c r="AV342" s="47"/>
      <c r="AW342" s="49"/>
    </row>
    <row r="343" spans="3:49" x14ac:dyDescent="0.3">
      <c r="C343" s="72"/>
      <c r="D343" s="71"/>
      <c r="E343" s="71"/>
      <c r="F343" s="71"/>
      <c r="G343" s="71">
        <v>72.975624084472599</v>
      </c>
      <c r="H343" s="71"/>
      <c r="I343" s="73"/>
      <c r="K343" s="48"/>
      <c r="L343" s="47"/>
      <c r="M343" s="47"/>
      <c r="N343" s="47"/>
      <c r="O343" s="47">
        <v>64.554435729980398</v>
      </c>
      <c r="P343" s="47"/>
      <c r="Q343" s="49"/>
      <c r="S343" s="48"/>
      <c r="T343" s="47"/>
      <c r="U343" s="47"/>
      <c r="V343" s="47"/>
      <c r="W343" s="47">
        <v>2.2346017360687198</v>
      </c>
      <c r="X343" s="47"/>
      <c r="Y343" s="49"/>
      <c r="AA343" s="48"/>
      <c r="AB343" s="47"/>
      <c r="AC343" s="47"/>
      <c r="AD343" s="47"/>
      <c r="AE343" s="47">
        <v>65.805091857910099</v>
      </c>
      <c r="AF343" s="47"/>
      <c r="AG343" s="49"/>
      <c r="AI343" s="48"/>
      <c r="AJ343" s="47"/>
      <c r="AK343" s="47"/>
      <c r="AL343" s="47"/>
      <c r="AM343" s="47">
        <v>3.4852545261382999</v>
      </c>
      <c r="AN343" s="47"/>
      <c r="AO343" s="49"/>
      <c r="AQ343" s="48"/>
      <c r="AR343" s="47"/>
      <c r="AS343" s="47"/>
      <c r="AT343" s="47"/>
      <c r="AU343" s="47">
        <v>62.8328437805175</v>
      </c>
      <c r="AV343" s="47"/>
      <c r="AW343" s="49"/>
    </row>
    <row r="344" spans="3:49" x14ac:dyDescent="0.3">
      <c r="C344" s="72"/>
      <c r="D344" s="71"/>
      <c r="E344" s="71"/>
      <c r="F344" s="71"/>
      <c r="G344" s="71">
        <v>79.5914306640625</v>
      </c>
      <c r="H344" s="71"/>
      <c r="I344" s="73"/>
      <c r="K344" s="48"/>
      <c r="L344" s="47"/>
      <c r="M344" s="47"/>
      <c r="N344" s="47"/>
      <c r="O344" s="47">
        <v>81.602706909179602</v>
      </c>
      <c r="P344" s="47"/>
      <c r="Q344" s="49"/>
      <c r="S344" s="48"/>
      <c r="T344" s="47"/>
      <c r="U344" s="47"/>
      <c r="V344" s="47"/>
      <c r="W344" s="47">
        <v>1.2118954658508301</v>
      </c>
      <c r="X344" s="47"/>
      <c r="Y344" s="49"/>
      <c r="AA344" s="48"/>
      <c r="AB344" s="47"/>
      <c r="AC344" s="47"/>
      <c r="AD344" s="47"/>
      <c r="AE344" s="47">
        <v>85.616920471191406</v>
      </c>
      <c r="AF344" s="47"/>
      <c r="AG344" s="49"/>
      <c r="AI344" s="48"/>
      <c r="AJ344" s="47"/>
      <c r="AK344" s="47"/>
      <c r="AL344" s="47"/>
      <c r="AM344" s="47">
        <v>5.2261114120483398</v>
      </c>
      <c r="AN344" s="47"/>
      <c r="AO344" s="49"/>
      <c r="AQ344" s="48"/>
      <c r="AR344" s="47"/>
      <c r="AS344" s="47"/>
      <c r="AT344" s="47"/>
      <c r="AU344" s="47">
        <v>81.414611816406193</v>
      </c>
      <c r="AV344" s="47"/>
      <c r="AW344" s="49"/>
    </row>
    <row r="345" spans="3:49" x14ac:dyDescent="0.3">
      <c r="C345" s="72"/>
      <c r="D345" s="71"/>
      <c r="E345" s="71"/>
      <c r="F345" s="71"/>
      <c r="G345" s="71">
        <v>79.5914306640625</v>
      </c>
      <c r="H345" s="71"/>
      <c r="I345" s="73"/>
      <c r="K345" s="48"/>
      <c r="L345" s="47"/>
      <c r="M345" s="47"/>
      <c r="N345" s="47"/>
      <c r="O345" s="47">
        <v>81.602706909179602</v>
      </c>
      <c r="P345" s="47"/>
      <c r="Q345" s="49"/>
      <c r="S345" s="48"/>
      <c r="T345" s="47"/>
      <c r="U345" s="47"/>
      <c r="V345" s="47"/>
      <c r="W345" s="47">
        <v>1.2118954658508301</v>
      </c>
      <c r="X345" s="47"/>
      <c r="Y345" s="49"/>
      <c r="AA345" s="48"/>
      <c r="AB345" s="47"/>
      <c r="AC345" s="47"/>
      <c r="AD345" s="47"/>
      <c r="AE345" s="47">
        <v>85.616920471191406</v>
      </c>
      <c r="AF345" s="47"/>
      <c r="AG345" s="49"/>
      <c r="AI345" s="48"/>
      <c r="AJ345" s="47"/>
      <c r="AK345" s="47"/>
      <c r="AL345" s="47"/>
      <c r="AM345" s="47">
        <v>5.2261114120483398</v>
      </c>
      <c r="AN345" s="47"/>
      <c r="AO345" s="49"/>
      <c r="AQ345" s="48"/>
      <c r="AR345" s="47"/>
      <c r="AS345" s="47"/>
      <c r="AT345" s="47"/>
      <c r="AU345" s="47">
        <v>81.414611816406193</v>
      </c>
      <c r="AV345" s="47"/>
      <c r="AW345" s="49"/>
    </row>
    <row r="346" spans="3:49" x14ac:dyDescent="0.3">
      <c r="C346" s="72"/>
      <c r="D346" s="71"/>
      <c r="E346" s="71"/>
      <c r="F346" s="71"/>
      <c r="G346" s="71">
        <v>72.975624084472599</v>
      </c>
      <c r="H346" s="71"/>
      <c r="I346" s="73"/>
      <c r="K346" s="48"/>
      <c r="L346" s="47"/>
      <c r="M346" s="47"/>
      <c r="N346" s="47"/>
      <c r="O346" s="47">
        <v>64.554435729980398</v>
      </c>
      <c r="P346" s="47"/>
      <c r="Q346" s="49"/>
      <c r="S346" s="48"/>
      <c r="T346" s="47"/>
      <c r="U346" s="47"/>
      <c r="V346" s="47"/>
      <c r="W346" s="47">
        <v>2.2346017360687198</v>
      </c>
      <c r="X346" s="47"/>
      <c r="Y346" s="49"/>
      <c r="AA346" s="48"/>
      <c r="AB346" s="47"/>
      <c r="AC346" s="47"/>
      <c r="AD346" s="47"/>
      <c r="AE346" s="47">
        <v>65.805091857910099</v>
      </c>
      <c r="AF346" s="47"/>
      <c r="AG346" s="49"/>
      <c r="AI346" s="48"/>
      <c r="AJ346" s="47"/>
      <c r="AK346" s="47"/>
      <c r="AL346" s="47"/>
      <c r="AM346" s="47">
        <v>3.4852545261382999</v>
      </c>
      <c r="AN346" s="47"/>
      <c r="AO346" s="49"/>
      <c r="AQ346" s="48"/>
      <c r="AR346" s="47"/>
      <c r="AS346" s="47"/>
      <c r="AT346" s="47"/>
      <c r="AU346" s="47">
        <v>62.8328437805175</v>
      </c>
      <c r="AV346" s="47"/>
      <c r="AW346" s="49"/>
    </row>
    <row r="347" spans="3:49" x14ac:dyDescent="0.3">
      <c r="C347" s="72"/>
      <c r="D347" s="71"/>
      <c r="E347" s="71"/>
      <c r="F347" s="71"/>
      <c r="G347" s="71">
        <v>72.975624084472599</v>
      </c>
      <c r="H347" s="71"/>
      <c r="I347" s="73"/>
      <c r="K347" s="48"/>
      <c r="L347" s="47"/>
      <c r="M347" s="47"/>
      <c r="N347" s="47"/>
      <c r="O347" s="47">
        <v>64.554435729980398</v>
      </c>
      <c r="P347" s="47"/>
      <c r="Q347" s="49"/>
      <c r="S347" s="48"/>
      <c r="T347" s="47"/>
      <c r="U347" s="47"/>
      <c r="V347" s="47"/>
      <c r="W347" s="47">
        <v>2.2346017360687198</v>
      </c>
      <c r="X347" s="47"/>
      <c r="Y347" s="49"/>
      <c r="AA347" s="48"/>
      <c r="AB347" s="47"/>
      <c r="AC347" s="47"/>
      <c r="AD347" s="47"/>
      <c r="AE347" s="47">
        <v>65.805091857910099</v>
      </c>
      <c r="AF347" s="47"/>
      <c r="AG347" s="49"/>
      <c r="AI347" s="48"/>
      <c r="AJ347" s="47"/>
      <c r="AK347" s="47"/>
      <c r="AL347" s="47"/>
      <c r="AM347" s="47">
        <v>3.4852545261382999</v>
      </c>
      <c r="AN347" s="47"/>
      <c r="AO347" s="49"/>
      <c r="AQ347" s="48"/>
      <c r="AR347" s="47"/>
      <c r="AS347" s="47"/>
      <c r="AT347" s="47"/>
      <c r="AU347" s="47">
        <v>62.8328437805175</v>
      </c>
      <c r="AV347" s="47"/>
      <c r="AW347" s="49"/>
    </row>
    <row r="348" spans="3:49" x14ac:dyDescent="0.3">
      <c r="C348" s="72"/>
      <c r="D348" s="71"/>
      <c r="E348" s="71"/>
      <c r="F348" s="71"/>
      <c r="G348" s="71">
        <v>66.120895385742102</v>
      </c>
      <c r="H348" s="71"/>
      <c r="I348" s="73"/>
      <c r="K348" s="48"/>
      <c r="L348" s="47"/>
      <c r="M348" s="47"/>
      <c r="N348" s="47"/>
      <c r="O348" s="47">
        <v>59.006725311279297</v>
      </c>
      <c r="P348" s="47"/>
      <c r="Q348" s="49"/>
      <c r="S348" s="48"/>
      <c r="T348" s="47"/>
      <c r="U348" s="47"/>
      <c r="V348" s="47"/>
      <c r="W348" s="47">
        <v>1.6852054595947199</v>
      </c>
      <c r="X348" s="47"/>
      <c r="Y348" s="49"/>
      <c r="AA348" s="48"/>
      <c r="AB348" s="47"/>
      <c r="AC348" s="47"/>
      <c r="AD348" s="47"/>
      <c r="AE348" s="47">
        <v>61.067226409912102</v>
      </c>
      <c r="AF348" s="47"/>
      <c r="AG348" s="49"/>
      <c r="AI348" s="48"/>
      <c r="AJ348" s="47"/>
      <c r="AK348" s="47"/>
      <c r="AL348" s="47"/>
      <c r="AM348" s="47">
        <v>3.74570608139038</v>
      </c>
      <c r="AN348" s="47"/>
      <c r="AO348" s="49"/>
      <c r="AQ348" s="48"/>
      <c r="AR348" s="47"/>
      <c r="AS348" s="47"/>
      <c r="AT348" s="47"/>
      <c r="AU348" s="47">
        <v>57.965835571288999</v>
      </c>
      <c r="AV348" s="47"/>
      <c r="AW348" s="49"/>
    </row>
    <row r="349" spans="3:49" x14ac:dyDescent="0.3">
      <c r="C349" s="72"/>
      <c r="D349" s="71"/>
      <c r="E349" s="71"/>
      <c r="F349" s="71"/>
      <c r="G349" s="71">
        <v>66.120895385742102</v>
      </c>
      <c r="H349" s="71"/>
      <c r="I349" s="73"/>
      <c r="K349" s="48"/>
      <c r="L349" s="47"/>
      <c r="M349" s="47"/>
      <c r="N349" s="47"/>
      <c r="O349" s="47">
        <v>59.006725311279297</v>
      </c>
      <c r="P349" s="47"/>
      <c r="Q349" s="49"/>
      <c r="S349" s="48"/>
      <c r="T349" s="47"/>
      <c r="U349" s="47"/>
      <c r="V349" s="47"/>
      <c r="W349" s="47">
        <v>1.6852054595947199</v>
      </c>
      <c r="X349" s="47"/>
      <c r="Y349" s="49"/>
      <c r="AA349" s="48"/>
      <c r="AB349" s="47"/>
      <c r="AC349" s="47"/>
      <c r="AD349" s="47"/>
      <c r="AE349" s="47">
        <v>61.067226409912102</v>
      </c>
      <c r="AF349" s="47"/>
      <c r="AG349" s="49"/>
      <c r="AI349" s="48"/>
      <c r="AJ349" s="47"/>
      <c r="AK349" s="47"/>
      <c r="AL349" s="47"/>
      <c r="AM349" s="47">
        <v>3.74570608139038</v>
      </c>
      <c r="AN349" s="47"/>
      <c r="AO349" s="49"/>
      <c r="AQ349" s="48"/>
      <c r="AR349" s="47"/>
      <c r="AS349" s="47"/>
      <c r="AT349" s="47"/>
      <c r="AU349" s="47">
        <v>57.965835571288999</v>
      </c>
      <c r="AV349" s="47"/>
      <c r="AW349" s="49"/>
    </row>
    <row r="350" spans="3:49" x14ac:dyDescent="0.3">
      <c r="C350" s="72"/>
      <c r="D350" s="71"/>
      <c r="E350" s="71"/>
      <c r="F350" s="71"/>
      <c r="G350" s="71">
        <v>66.120895385742102</v>
      </c>
      <c r="H350" s="71"/>
      <c r="I350" s="73"/>
      <c r="K350" s="48"/>
      <c r="L350" s="47"/>
      <c r="M350" s="47"/>
      <c r="N350" s="47"/>
      <c r="O350" s="47">
        <v>59.006725311279297</v>
      </c>
      <c r="P350" s="47"/>
      <c r="Q350" s="49"/>
      <c r="S350" s="48"/>
      <c r="T350" s="47"/>
      <c r="U350" s="47"/>
      <c r="V350" s="47"/>
      <c r="W350" s="47">
        <v>1.6852054595947199</v>
      </c>
      <c r="X350" s="47"/>
      <c r="Y350" s="49"/>
      <c r="AA350" s="48"/>
      <c r="AB350" s="47"/>
      <c r="AC350" s="47"/>
      <c r="AD350" s="47"/>
      <c r="AE350" s="47">
        <v>61.067226409912102</v>
      </c>
      <c r="AF350" s="47"/>
      <c r="AG350" s="49"/>
      <c r="AI350" s="48"/>
      <c r="AJ350" s="47"/>
      <c r="AK350" s="47"/>
      <c r="AL350" s="47"/>
      <c r="AM350" s="47">
        <v>3.74570608139038</v>
      </c>
      <c r="AN350" s="47"/>
      <c r="AO350" s="49"/>
      <c r="AQ350" s="48"/>
      <c r="AR350" s="47"/>
      <c r="AS350" s="47"/>
      <c r="AT350" s="47"/>
      <c r="AU350" s="47">
        <v>57.965835571288999</v>
      </c>
      <c r="AV350" s="47"/>
      <c r="AW350" s="49"/>
    </row>
    <row r="351" spans="3:49" x14ac:dyDescent="0.3">
      <c r="C351" s="72"/>
      <c r="D351" s="71"/>
      <c r="E351" s="71"/>
      <c r="F351" s="71"/>
      <c r="G351" s="71">
        <v>68.531494140625</v>
      </c>
      <c r="H351" s="71"/>
      <c r="I351" s="73"/>
      <c r="K351" s="48"/>
      <c r="L351" s="47"/>
      <c r="M351" s="47"/>
      <c r="N351" s="47"/>
      <c r="O351" s="47">
        <v>66.889480590820298</v>
      </c>
      <c r="P351" s="47"/>
      <c r="Q351" s="49"/>
      <c r="S351" s="48"/>
      <c r="T351" s="47"/>
      <c r="U351" s="47"/>
      <c r="V351" s="47"/>
      <c r="W351" s="47">
        <v>1.42703068256378</v>
      </c>
      <c r="X351" s="47"/>
      <c r="Y351" s="49"/>
      <c r="AA351" s="48"/>
      <c r="AB351" s="47"/>
      <c r="AC351" s="47"/>
      <c r="AD351" s="47"/>
      <c r="AE351" s="47">
        <v>69.371063232421804</v>
      </c>
      <c r="AF351" s="47"/>
      <c r="AG351" s="49"/>
      <c r="AI351" s="48"/>
      <c r="AJ351" s="47"/>
      <c r="AK351" s="47"/>
      <c r="AL351" s="47"/>
      <c r="AM351" s="47">
        <v>3.90860795974731</v>
      </c>
      <c r="AN351" s="47"/>
      <c r="AO351" s="49"/>
      <c r="AQ351" s="48"/>
      <c r="AR351" s="47"/>
      <c r="AS351" s="47"/>
      <c r="AT351" s="47"/>
      <c r="AU351" s="47">
        <v>66.247482299804602</v>
      </c>
      <c r="AV351" s="47"/>
      <c r="AW351" s="49"/>
    </row>
    <row r="352" spans="3:49" x14ac:dyDescent="0.3">
      <c r="C352" s="72"/>
      <c r="D352" s="71"/>
      <c r="E352" s="71"/>
      <c r="F352" s="71"/>
      <c r="G352" s="71">
        <v>80.095870971679602</v>
      </c>
      <c r="H352" s="71"/>
      <c r="I352" s="73"/>
      <c r="K352" s="48"/>
      <c r="L352" s="47"/>
      <c r="M352" s="47"/>
      <c r="N352" s="47"/>
      <c r="O352" s="47">
        <v>83.306846618652301</v>
      </c>
      <c r="P352" s="47"/>
      <c r="Q352" s="49"/>
      <c r="S352" s="48"/>
      <c r="T352" s="47"/>
      <c r="U352" s="47"/>
      <c r="V352" s="47"/>
      <c r="W352" s="47">
        <v>1.20331895351409</v>
      </c>
      <c r="X352" s="47"/>
      <c r="Y352" s="49"/>
      <c r="AA352" s="48"/>
      <c r="AB352" s="47"/>
      <c r="AC352" s="47"/>
      <c r="AD352" s="47"/>
      <c r="AE352" s="47">
        <v>87.372955322265597</v>
      </c>
      <c r="AF352" s="47"/>
      <c r="AG352" s="49"/>
      <c r="AI352" s="48"/>
      <c r="AJ352" s="47"/>
      <c r="AK352" s="47"/>
      <c r="AL352" s="47"/>
      <c r="AM352" s="47">
        <v>5.26942634582519</v>
      </c>
      <c r="AN352" s="47"/>
      <c r="AO352" s="49"/>
      <c r="AQ352" s="48"/>
      <c r="AR352" s="47"/>
      <c r="AS352" s="47"/>
      <c r="AT352" s="47"/>
      <c r="AU352" s="47">
        <v>83.103645324707003</v>
      </c>
      <c r="AV352" s="47"/>
      <c r="AW352" s="49"/>
    </row>
    <row r="353" spans="3:49" x14ac:dyDescent="0.3">
      <c r="C353" s="72"/>
      <c r="D353" s="71"/>
      <c r="E353" s="71"/>
      <c r="F353" s="71"/>
      <c r="G353" s="71">
        <v>68.531494140625</v>
      </c>
      <c r="H353" s="71"/>
      <c r="I353" s="73"/>
      <c r="K353" s="48"/>
      <c r="L353" s="47"/>
      <c r="M353" s="47"/>
      <c r="N353" s="47"/>
      <c r="O353" s="47">
        <v>66.889480590820298</v>
      </c>
      <c r="P353" s="47"/>
      <c r="Q353" s="49"/>
      <c r="S353" s="48"/>
      <c r="T353" s="47"/>
      <c r="U353" s="47"/>
      <c r="V353" s="47"/>
      <c r="W353" s="47">
        <v>1.42703068256378</v>
      </c>
      <c r="X353" s="47"/>
      <c r="Y353" s="49"/>
      <c r="AA353" s="48"/>
      <c r="AB353" s="47"/>
      <c r="AC353" s="47"/>
      <c r="AD353" s="47"/>
      <c r="AE353" s="47">
        <v>69.371063232421804</v>
      </c>
      <c r="AF353" s="47"/>
      <c r="AG353" s="49"/>
      <c r="AI353" s="48"/>
      <c r="AJ353" s="47"/>
      <c r="AK353" s="47"/>
      <c r="AL353" s="47"/>
      <c r="AM353" s="47">
        <v>3.90860795974731</v>
      </c>
      <c r="AN353" s="47"/>
      <c r="AO353" s="49"/>
      <c r="AQ353" s="48"/>
      <c r="AR353" s="47"/>
      <c r="AS353" s="47"/>
      <c r="AT353" s="47"/>
      <c r="AU353" s="47">
        <v>66.247482299804602</v>
      </c>
      <c r="AV353" s="47"/>
      <c r="AW353" s="49"/>
    </row>
    <row r="354" spans="3:49" x14ac:dyDescent="0.3">
      <c r="C354" s="72"/>
      <c r="D354" s="71"/>
      <c r="E354" s="71"/>
      <c r="F354" s="71"/>
      <c r="G354" s="71">
        <v>80.095870971679602</v>
      </c>
      <c r="H354" s="71"/>
      <c r="I354" s="73"/>
      <c r="K354" s="48"/>
      <c r="L354" s="47"/>
      <c r="M354" s="47"/>
      <c r="N354" s="47"/>
      <c r="O354" s="47">
        <v>83.306846618652301</v>
      </c>
      <c r="P354" s="47"/>
      <c r="Q354" s="49"/>
      <c r="S354" s="48"/>
      <c r="T354" s="47"/>
      <c r="U354" s="47"/>
      <c r="V354" s="47"/>
      <c r="W354" s="47">
        <v>1.20331895351409</v>
      </c>
      <c r="X354" s="47"/>
      <c r="Y354" s="49"/>
      <c r="AA354" s="48"/>
      <c r="AB354" s="47"/>
      <c r="AC354" s="47"/>
      <c r="AD354" s="47"/>
      <c r="AE354" s="47">
        <v>87.372955322265597</v>
      </c>
      <c r="AF354" s="47"/>
      <c r="AG354" s="49"/>
      <c r="AI354" s="48"/>
      <c r="AJ354" s="47"/>
      <c r="AK354" s="47"/>
      <c r="AL354" s="47"/>
      <c r="AM354" s="47">
        <v>5.26942634582519</v>
      </c>
      <c r="AN354" s="47"/>
      <c r="AO354" s="49"/>
      <c r="AQ354" s="48"/>
      <c r="AR354" s="47"/>
      <c r="AS354" s="47"/>
      <c r="AT354" s="47"/>
      <c r="AU354" s="47">
        <v>83.103645324707003</v>
      </c>
      <c r="AV354" s="47"/>
      <c r="AW354" s="49"/>
    </row>
    <row r="355" spans="3:49" x14ac:dyDescent="0.3">
      <c r="C355" s="72"/>
      <c r="D355" s="71"/>
      <c r="E355" s="71"/>
      <c r="F355" s="71"/>
      <c r="G355" s="71">
        <v>80.095870971679602</v>
      </c>
      <c r="H355" s="71"/>
      <c r="I355" s="73"/>
      <c r="K355" s="48"/>
      <c r="L355" s="47"/>
      <c r="M355" s="47"/>
      <c r="N355" s="47"/>
      <c r="O355" s="47">
        <v>73.784690856933594</v>
      </c>
      <c r="P355" s="47"/>
      <c r="Q355" s="49"/>
      <c r="S355" s="48"/>
      <c r="T355" s="47"/>
      <c r="U355" s="47"/>
      <c r="V355" s="47"/>
      <c r="W355" s="47">
        <v>1.2668859958648599</v>
      </c>
      <c r="X355" s="47"/>
      <c r="Y355" s="49"/>
      <c r="AA355" s="48"/>
      <c r="AB355" s="47"/>
      <c r="AC355" s="47"/>
      <c r="AD355" s="47"/>
      <c r="AE355" s="47">
        <v>77.165283203125</v>
      </c>
      <c r="AF355" s="47"/>
      <c r="AG355" s="49"/>
      <c r="AI355" s="48"/>
      <c r="AJ355" s="47"/>
      <c r="AK355" s="47"/>
      <c r="AL355" s="47"/>
      <c r="AM355" s="47">
        <v>4.64747714996337</v>
      </c>
      <c r="AN355" s="47"/>
      <c r="AO355" s="49"/>
      <c r="AQ355" s="48"/>
      <c r="AR355" s="47"/>
      <c r="AS355" s="47"/>
      <c r="AT355" s="47"/>
      <c r="AU355" s="47">
        <v>73.443580627441406</v>
      </c>
      <c r="AV355" s="47"/>
      <c r="AW355" s="49"/>
    </row>
    <row r="356" spans="3:49" x14ac:dyDescent="0.3">
      <c r="C356" s="72"/>
      <c r="D356" s="71"/>
      <c r="E356" s="71"/>
      <c r="F356" s="71"/>
      <c r="G356" s="71">
        <v>100.14956665039</v>
      </c>
      <c r="H356" s="71"/>
      <c r="I356" s="73"/>
      <c r="K356" s="48"/>
      <c r="L356" s="47"/>
      <c r="M356" s="47"/>
      <c r="N356" s="47"/>
      <c r="O356" s="47">
        <v>103.069854736328</v>
      </c>
      <c r="P356" s="47"/>
      <c r="Q356" s="49"/>
      <c r="S356" s="48"/>
      <c r="T356" s="47"/>
      <c r="U356" s="47"/>
      <c r="V356" s="47"/>
      <c r="W356" s="47">
        <v>1.5588461160659699</v>
      </c>
      <c r="X356" s="47"/>
      <c r="Y356" s="49"/>
      <c r="AA356" s="48"/>
      <c r="AB356" s="47"/>
      <c r="AC356" s="47"/>
      <c r="AD356" s="47"/>
      <c r="AE356" s="47">
        <v>109.651565551757</v>
      </c>
      <c r="AF356" s="47"/>
      <c r="AG356" s="49"/>
      <c r="AI356" s="48"/>
      <c r="AJ356" s="47"/>
      <c r="AK356" s="47"/>
      <c r="AL356" s="47"/>
      <c r="AM356" s="47">
        <v>8.1405553817749006</v>
      </c>
      <c r="AN356" s="47"/>
      <c r="AO356" s="49"/>
      <c r="AQ356" s="48"/>
      <c r="AR356" s="47"/>
      <c r="AS356" s="47"/>
      <c r="AT356" s="47"/>
      <c r="AU356" s="47">
        <v>102.29920959472599</v>
      </c>
      <c r="AV356" s="47"/>
      <c r="AW356" s="49"/>
    </row>
    <row r="357" spans="3:49" x14ac:dyDescent="0.3">
      <c r="C357" s="72"/>
      <c r="D357" s="71"/>
      <c r="E357" s="71"/>
      <c r="F357" s="71"/>
      <c r="G357" s="71">
        <v>80.095870971679602</v>
      </c>
      <c r="H357" s="71"/>
      <c r="I357" s="73"/>
      <c r="K357" s="48"/>
      <c r="L357" s="47"/>
      <c r="M357" s="47"/>
      <c r="N357" s="47"/>
      <c r="O357" s="47">
        <v>84.8365478515625</v>
      </c>
      <c r="P357" s="47"/>
      <c r="Q357" s="49"/>
      <c r="S357" s="48"/>
      <c r="T357" s="47"/>
      <c r="U357" s="47"/>
      <c r="V357" s="47"/>
      <c r="W357" s="47">
        <v>1.24935173988342</v>
      </c>
      <c r="X357" s="47"/>
      <c r="Y357" s="49"/>
      <c r="AA357" s="48"/>
      <c r="AB357" s="47"/>
      <c r="AC357" s="47"/>
      <c r="AD357" s="47"/>
      <c r="AE357" s="47">
        <v>88.957496643066406</v>
      </c>
      <c r="AF357" s="47"/>
      <c r="AG357" s="49"/>
      <c r="AI357" s="48"/>
      <c r="AJ357" s="47"/>
      <c r="AK357" s="47"/>
      <c r="AL357" s="47"/>
      <c r="AM357" s="47">
        <v>5.3703055381774902</v>
      </c>
      <c r="AN357" s="47"/>
      <c r="AO357" s="49"/>
      <c r="AQ357" s="48"/>
      <c r="AR357" s="47"/>
      <c r="AS357" s="47"/>
      <c r="AT357" s="47"/>
      <c r="AU357" s="47">
        <v>84.484909057617102</v>
      </c>
      <c r="AV357" s="47"/>
      <c r="AW357" s="49"/>
    </row>
    <row r="358" spans="3:49" x14ac:dyDescent="0.3">
      <c r="C358" s="72"/>
      <c r="D358" s="71"/>
      <c r="E358" s="71"/>
      <c r="F358" s="71"/>
      <c r="G358" s="71">
        <v>100.14956665039</v>
      </c>
      <c r="H358" s="71"/>
      <c r="I358" s="73"/>
      <c r="K358" s="48"/>
      <c r="L358" s="47"/>
      <c r="M358" s="47"/>
      <c r="N358" s="47"/>
      <c r="O358" s="47">
        <v>103.069854736328</v>
      </c>
      <c r="P358" s="47"/>
      <c r="Q358" s="49"/>
      <c r="S358" s="48"/>
      <c r="T358" s="47"/>
      <c r="U358" s="47"/>
      <c r="V358" s="47"/>
      <c r="W358" s="47">
        <v>1.5588461160659699</v>
      </c>
      <c r="X358" s="47"/>
      <c r="Y358" s="49"/>
      <c r="AA358" s="48"/>
      <c r="AB358" s="47"/>
      <c r="AC358" s="47"/>
      <c r="AD358" s="47"/>
      <c r="AE358" s="47">
        <v>109.651565551757</v>
      </c>
      <c r="AF358" s="47"/>
      <c r="AG358" s="49"/>
      <c r="AI358" s="48"/>
      <c r="AJ358" s="47"/>
      <c r="AK358" s="47"/>
      <c r="AL358" s="47"/>
      <c r="AM358" s="47">
        <v>8.1405553817749006</v>
      </c>
      <c r="AN358" s="47"/>
      <c r="AO358" s="49"/>
      <c r="AQ358" s="48"/>
      <c r="AR358" s="47"/>
      <c r="AS358" s="47"/>
      <c r="AT358" s="47"/>
      <c r="AU358" s="47">
        <v>102.29920959472599</v>
      </c>
      <c r="AV358" s="47"/>
      <c r="AW358" s="49"/>
    </row>
    <row r="359" spans="3:49" x14ac:dyDescent="0.3">
      <c r="C359" s="72"/>
      <c r="D359" s="71"/>
      <c r="E359" s="71"/>
      <c r="F359" s="71"/>
      <c r="G359" s="71">
        <v>80.095870971679602</v>
      </c>
      <c r="H359" s="71"/>
      <c r="I359" s="73"/>
      <c r="K359" s="48"/>
      <c r="L359" s="47"/>
      <c r="M359" s="47"/>
      <c r="N359" s="47"/>
      <c r="O359" s="47">
        <v>75.843215942382798</v>
      </c>
      <c r="P359" s="47"/>
      <c r="Q359" s="49"/>
      <c r="S359" s="48"/>
      <c r="T359" s="47"/>
      <c r="U359" s="47"/>
      <c r="V359" s="47"/>
      <c r="W359" s="47">
        <v>1.2869397401809599</v>
      </c>
      <c r="X359" s="47"/>
      <c r="Y359" s="49"/>
      <c r="AA359" s="48"/>
      <c r="AB359" s="47"/>
      <c r="AC359" s="47"/>
      <c r="AD359" s="47"/>
      <c r="AE359" s="47">
        <v>78.973663330078097</v>
      </c>
      <c r="AF359" s="47"/>
      <c r="AG359" s="49"/>
      <c r="AI359" s="48"/>
      <c r="AJ359" s="47"/>
      <c r="AK359" s="47"/>
      <c r="AL359" s="47"/>
      <c r="AM359" s="47">
        <v>4.4173879623412997</v>
      </c>
      <c r="AN359" s="47"/>
      <c r="AO359" s="49"/>
      <c r="AQ359" s="48"/>
      <c r="AR359" s="47"/>
      <c r="AS359" s="47"/>
      <c r="AT359" s="47"/>
      <c r="AU359" s="47">
        <v>75.447196960449205</v>
      </c>
      <c r="AV359" s="47"/>
      <c r="AW359" s="49"/>
    </row>
    <row r="360" spans="3:49" x14ac:dyDescent="0.3">
      <c r="C360" s="72"/>
      <c r="D360" s="71"/>
      <c r="E360" s="71"/>
      <c r="F360" s="71"/>
      <c r="G360" s="71">
        <v>71.060523986816406</v>
      </c>
      <c r="H360" s="71"/>
      <c r="I360" s="73"/>
      <c r="K360" s="48"/>
      <c r="L360" s="47"/>
      <c r="M360" s="47"/>
      <c r="N360" s="47"/>
      <c r="O360" s="47">
        <v>77.263755798339801</v>
      </c>
      <c r="P360" s="47"/>
      <c r="Q360" s="49"/>
      <c r="S360" s="48"/>
      <c r="T360" s="47"/>
      <c r="U360" s="47"/>
      <c r="V360" s="47"/>
      <c r="W360" s="47">
        <v>1.2792276144027701</v>
      </c>
      <c r="X360" s="47"/>
      <c r="Y360" s="49"/>
      <c r="AA360" s="48"/>
      <c r="AB360" s="47"/>
      <c r="AC360" s="47"/>
      <c r="AD360" s="47"/>
      <c r="AE360" s="47">
        <v>80.415809631347599</v>
      </c>
      <c r="AF360" s="47"/>
      <c r="AG360" s="49"/>
      <c r="AI360" s="48"/>
      <c r="AJ360" s="47"/>
      <c r="AK360" s="47"/>
      <c r="AL360" s="47"/>
      <c r="AM360" s="47">
        <v>4.4312815666198704</v>
      </c>
      <c r="AN360" s="47"/>
      <c r="AO360" s="49"/>
      <c r="AQ360" s="48"/>
      <c r="AR360" s="47"/>
      <c r="AS360" s="47"/>
      <c r="AT360" s="47"/>
      <c r="AU360" s="47">
        <v>76.775199890136705</v>
      </c>
      <c r="AV360" s="47"/>
      <c r="AW360" s="49"/>
    </row>
    <row r="361" spans="3:49" x14ac:dyDescent="0.3">
      <c r="C361" s="72"/>
      <c r="D361" s="71"/>
      <c r="E361" s="71"/>
      <c r="F361" s="71"/>
      <c r="G361" s="71">
        <v>111.50942993164</v>
      </c>
      <c r="H361" s="71"/>
      <c r="I361" s="73"/>
      <c r="K361" s="48"/>
      <c r="L361" s="47"/>
      <c r="M361" s="47"/>
      <c r="N361" s="47"/>
      <c r="O361" s="47">
        <v>57.325603485107401</v>
      </c>
      <c r="P361" s="47"/>
      <c r="Q361" s="49"/>
      <c r="S361" s="48"/>
      <c r="T361" s="47"/>
      <c r="U361" s="47"/>
      <c r="V361" s="47"/>
      <c r="W361" s="47">
        <v>15.791102409362701</v>
      </c>
      <c r="X361" s="47"/>
      <c r="Y361" s="49"/>
      <c r="AA361" s="48"/>
      <c r="AB361" s="47"/>
      <c r="AC361" s="47"/>
      <c r="AD361" s="47"/>
      <c r="AE361" s="47">
        <v>50.263191223144503</v>
      </c>
      <c r="AF361" s="47"/>
      <c r="AG361" s="49"/>
      <c r="AI361" s="48"/>
      <c r="AJ361" s="47"/>
      <c r="AK361" s="47"/>
      <c r="AL361" s="47"/>
      <c r="AM361" s="47">
        <v>8.7286949157714808</v>
      </c>
      <c r="AN361" s="47"/>
      <c r="AO361" s="49"/>
      <c r="AQ361" s="48"/>
      <c r="AR361" s="47"/>
      <c r="AS361" s="47"/>
      <c r="AT361" s="47"/>
      <c r="AU361" s="47">
        <v>41.923301696777301</v>
      </c>
      <c r="AV361" s="47"/>
      <c r="AW361" s="49"/>
    </row>
    <row r="362" spans="3:49" x14ac:dyDescent="0.3">
      <c r="C362" s="72"/>
      <c r="D362" s="71"/>
      <c r="E362" s="71"/>
      <c r="F362" s="71"/>
      <c r="G362" s="71">
        <v>111.50942993164</v>
      </c>
      <c r="H362" s="71"/>
      <c r="I362" s="73"/>
      <c r="K362" s="48"/>
      <c r="L362" s="47"/>
      <c r="M362" s="47"/>
      <c r="N362" s="47"/>
      <c r="O362" s="47">
        <v>70.327316284179602</v>
      </c>
      <c r="P362" s="47"/>
      <c r="Q362" s="49"/>
      <c r="S362" s="48"/>
      <c r="T362" s="47"/>
      <c r="U362" s="47"/>
      <c r="V362" s="47"/>
      <c r="W362" s="47">
        <v>29.276748657226499</v>
      </c>
      <c r="X362" s="47"/>
      <c r="Y362" s="49"/>
      <c r="AA362" s="48"/>
      <c r="AB362" s="47"/>
      <c r="AC362" s="47"/>
      <c r="AD362" s="47"/>
      <c r="AE362" s="47">
        <v>60.098682403564403</v>
      </c>
      <c r="AF362" s="47"/>
      <c r="AG362" s="49"/>
      <c r="AI362" s="48"/>
      <c r="AJ362" s="47"/>
      <c r="AK362" s="47"/>
      <c r="AL362" s="47"/>
      <c r="AM362" s="47">
        <v>19.048116683959901</v>
      </c>
      <c r="AN362" s="47"/>
      <c r="AO362" s="49"/>
      <c r="AQ362" s="48"/>
      <c r="AR362" s="47"/>
      <c r="AS362" s="47"/>
      <c r="AT362" s="47"/>
      <c r="AU362" s="47">
        <v>41.441658020019503</v>
      </c>
      <c r="AV362" s="47"/>
      <c r="AW362" s="49"/>
    </row>
    <row r="363" spans="3:49" x14ac:dyDescent="0.3">
      <c r="C363" s="72"/>
      <c r="D363" s="71"/>
      <c r="E363" s="71"/>
      <c r="F363" s="71"/>
      <c r="G363" s="71">
        <v>111.50942993164</v>
      </c>
      <c r="H363" s="71"/>
      <c r="I363" s="73"/>
      <c r="K363" s="48"/>
      <c r="L363" s="47"/>
      <c r="M363" s="47"/>
      <c r="N363" s="47"/>
      <c r="O363" s="47">
        <v>70.327316284179602</v>
      </c>
      <c r="P363" s="47"/>
      <c r="Q363" s="49"/>
      <c r="S363" s="48"/>
      <c r="T363" s="47"/>
      <c r="U363" s="47"/>
      <c r="V363" s="47"/>
      <c r="W363" s="47">
        <v>29.276748657226499</v>
      </c>
      <c r="X363" s="47"/>
      <c r="Y363" s="49"/>
      <c r="AA363" s="48"/>
      <c r="AB363" s="47"/>
      <c r="AC363" s="47"/>
      <c r="AD363" s="47"/>
      <c r="AE363" s="47">
        <v>60.098682403564403</v>
      </c>
      <c r="AF363" s="47"/>
      <c r="AG363" s="49"/>
      <c r="AI363" s="48"/>
      <c r="AJ363" s="47"/>
      <c r="AK363" s="47"/>
      <c r="AL363" s="47"/>
      <c r="AM363" s="47">
        <v>19.048116683959901</v>
      </c>
      <c r="AN363" s="47"/>
      <c r="AO363" s="49"/>
      <c r="AQ363" s="48"/>
      <c r="AR363" s="47"/>
      <c r="AS363" s="47"/>
      <c r="AT363" s="47"/>
      <c r="AU363" s="47">
        <v>41.441658020019503</v>
      </c>
      <c r="AV363" s="47"/>
      <c r="AW363" s="49"/>
    </row>
    <row r="364" spans="3:49" x14ac:dyDescent="0.3">
      <c r="C364" s="72"/>
      <c r="D364" s="71"/>
      <c r="E364" s="71"/>
      <c r="F364" s="71"/>
      <c r="G364" s="71">
        <v>111.50942993164</v>
      </c>
      <c r="H364" s="71"/>
      <c r="I364" s="73"/>
      <c r="K364" s="48"/>
      <c r="L364" s="47"/>
      <c r="M364" s="47"/>
      <c r="N364" s="47"/>
      <c r="O364" s="47">
        <v>70.327316284179602</v>
      </c>
      <c r="P364" s="47"/>
      <c r="Q364" s="49"/>
      <c r="S364" s="48"/>
      <c r="T364" s="47"/>
      <c r="U364" s="47"/>
      <c r="V364" s="47"/>
      <c r="W364" s="47">
        <v>29.276748657226499</v>
      </c>
      <c r="X364" s="47"/>
      <c r="Y364" s="49"/>
      <c r="AA364" s="48"/>
      <c r="AB364" s="47"/>
      <c r="AC364" s="47"/>
      <c r="AD364" s="47"/>
      <c r="AE364" s="47">
        <v>60.098682403564403</v>
      </c>
      <c r="AF364" s="47"/>
      <c r="AG364" s="49"/>
      <c r="AI364" s="48"/>
      <c r="AJ364" s="47"/>
      <c r="AK364" s="47"/>
      <c r="AL364" s="47"/>
      <c r="AM364" s="47">
        <v>19.048116683959901</v>
      </c>
      <c r="AN364" s="47"/>
      <c r="AO364" s="49"/>
      <c r="AQ364" s="48"/>
      <c r="AR364" s="47"/>
      <c r="AS364" s="47"/>
      <c r="AT364" s="47"/>
      <c r="AU364" s="47">
        <v>41.441658020019503</v>
      </c>
      <c r="AV364" s="47"/>
      <c r="AW364" s="49"/>
    </row>
    <row r="365" spans="3:49" x14ac:dyDescent="0.3">
      <c r="C365" s="72"/>
      <c r="D365" s="71"/>
      <c r="E365" s="71"/>
      <c r="F365" s="71"/>
      <c r="G365" s="71">
        <v>60.219154357910099</v>
      </c>
      <c r="H365" s="71"/>
      <c r="I365" s="73"/>
      <c r="K365" s="48"/>
      <c r="L365" s="47"/>
      <c r="M365" s="47"/>
      <c r="N365" s="47"/>
      <c r="O365" s="47">
        <v>53.01806640625</v>
      </c>
      <c r="P365" s="47"/>
      <c r="Q365" s="49"/>
      <c r="S365" s="48"/>
      <c r="T365" s="47"/>
      <c r="U365" s="47"/>
      <c r="V365" s="47"/>
      <c r="W365" s="47">
        <v>2.1571288108825599</v>
      </c>
      <c r="X365" s="47"/>
      <c r="Y365" s="49"/>
      <c r="AA365" s="48"/>
      <c r="AB365" s="47"/>
      <c r="AC365" s="47"/>
      <c r="AD365" s="47"/>
      <c r="AE365" s="47">
        <v>54.662151336669901</v>
      </c>
      <c r="AF365" s="47"/>
      <c r="AG365" s="49"/>
      <c r="AI365" s="48"/>
      <c r="AJ365" s="47"/>
      <c r="AK365" s="47"/>
      <c r="AL365" s="47"/>
      <c r="AM365" s="47">
        <v>3.8012158870696999</v>
      </c>
      <c r="AN365" s="47"/>
      <c r="AO365" s="49"/>
      <c r="AQ365" s="48"/>
      <c r="AR365" s="47"/>
      <c r="AS365" s="47"/>
      <c r="AT365" s="47"/>
      <c r="AU365" s="47">
        <v>51.385364532470703</v>
      </c>
      <c r="AV365" s="47"/>
      <c r="AW365" s="49"/>
    </row>
    <row r="366" spans="3:49" x14ac:dyDescent="0.3">
      <c r="C366" s="72"/>
      <c r="D366" s="71"/>
      <c r="E366" s="71"/>
      <c r="F366" s="71"/>
      <c r="G366" s="71">
        <v>71.388626098632798</v>
      </c>
      <c r="H366" s="71"/>
      <c r="I366" s="73"/>
      <c r="K366" s="48"/>
      <c r="L366" s="47"/>
      <c r="M366" s="47"/>
      <c r="N366" s="47"/>
      <c r="O366" s="47">
        <v>49.136703491210902</v>
      </c>
      <c r="P366" s="47"/>
      <c r="Q366" s="49"/>
      <c r="S366" s="48"/>
      <c r="T366" s="47"/>
      <c r="U366" s="47"/>
      <c r="V366" s="47"/>
      <c r="W366" s="47">
        <v>5.0660548210143999</v>
      </c>
      <c r="X366" s="47"/>
      <c r="Y366" s="49"/>
      <c r="AA366" s="48"/>
      <c r="AB366" s="47"/>
      <c r="AC366" s="47"/>
      <c r="AD366" s="47"/>
      <c r="AE366" s="47">
        <v>47.896183013916001</v>
      </c>
      <c r="AF366" s="47"/>
      <c r="AG366" s="49"/>
      <c r="AI366" s="48"/>
      <c r="AJ366" s="47"/>
      <c r="AK366" s="47"/>
      <c r="AL366" s="47"/>
      <c r="AM366" s="47">
        <v>3.8255348205566402</v>
      </c>
      <c r="AN366" s="47"/>
      <c r="AO366" s="49"/>
      <c r="AQ366" s="48"/>
      <c r="AR366" s="47"/>
      <c r="AS366" s="47"/>
      <c r="AT366" s="47"/>
      <c r="AU366" s="47">
        <v>44.459602355957003</v>
      </c>
      <c r="AV366" s="47"/>
      <c r="AW366" s="49"/>
    </row>
    <row r="367" spans="3:49" x14ac:dyDescent="0.3">
      <c r="C367" s="72"/>
      <c r="D367" s="71"/>
      <c r="E367" s="71"/>
      <c r="F367" s="71"/>
      <c r="G367" s="71">
        <v>60.219154357910099</v>
      </c>
      <c r="H367" s="71"/>
      <c r="I367" s="73"/>
      <c r="K367" s="48"/>
      <c r="L367" s="47"/>
      <c r="M367" s="47"/>
      <c r="N367" s="47"/>
      <c r="O367" s="47">
        <v>49.3362617492675</v>
      </c>
      <c r="P367" s="47"/>
      <c r="Q367" s="49"/>
      <c r="S367" s="48"/>
      <c r="T367" s="47"/>
      <c r="U367" s="47"/>
      <c r="V367" s="47"/>
      <c r="W367" s="47">
        <v>3.2325687408447199</v>
      </c>
      <c r="X367" s="47"/>
      <c r="Y367" s="49"/>
      <c r="AA367" s="48"/>
      <c r="AB367" s="47"/>
      <c r="AC367" s="47"/>
      <c r="AD367" s="47"/>
      <c r="AE367" s="47">
        <v>50.154468536376903</v>
      </c>
      <c r="AF367" s="47"/>
      <c r="AG367" s="49"/>
      <c r="AI367" s="48"/>
      <c r="AJ367" s="47"/>
      <c r="AK367" s="47"/>
      <c r="AL367" s="47"/>
      <c r="AM367" s="47">
        <v>4.0507774353027299</v>
      </c>
      <c r="AN367" s="47"/>
      <c r="AO367" s="49"/>
      <c r="AQ367" s="48"/>
      <c r="AR367" s="47"/>
      <c r="AS367" s="47"/>
      <c r="AT367" s="47"/>
      <c r="AU367" s="47">
        <v>46.524196624755803</v>
      </c>
      <c r="AV367" s="47"/>
      <c r="AW367" s="49"/>
    </row>
    <row r="368" spans="3:49" x14ac:dyDescent="0.3">
      <c r="C368" s="72"/>
      <c r="D368" s="71"/>
      <c r="E368" s="71"/>
      <c r="F368" s="71"/>
      <c r="G368" s="71">
        <v>60.219154357910099</v>
      </c>
      <c r="H368" s="71"/>
      <c r="I368" s="73"/>
      <c r="K368" s="48"/>
      <c r="L368" s="47"/>
      <c r="M368" s="47"/>
      <c r="N368" s="47"/>
      <c r="O368" s="47">
        <v>56.756446838378899</v>
      </c>
      <c r="P368" s="47"/>
      <c r="Q368" s="49"/>
      <c r="S368" s="48"/>
      <c r="T368" s="47"/>
      <c r="U368" s="47"/>
      <c r="V368" s="47"/>
      <c r="W368" s="47">
        <v>1.61943578720092</v>
      </c>
      <c r="X368" s="47"/>
      <c r="Y368" s="49"/>
      <c r="AA368" s="48"/>
      <c r="AB368" s="47"/>
      <c r="AC368" s="47"/>
      <c r="AD368" s="47"/>
      <c r="AE368" s="47">
        <v>59.543487548828097</v>
      </c>
      <c r="AF368" s="47"/>
      <c r="AG368" s="49"/>
      <c r="AI368" s="48"/>
      <c r="AJ368" s="47"/>
      <c r="AK368" s="47"/>
      <c r="AL368" s="47"/>
      <c r="AM368" s="47">
        <v>4.4064784049987704</v>
      </c>
      <c r="AN368" s="47"/>
      <c r="AO368" s="49"/>
      <c r="AQ368" s="48"/>
      <c r="AR368" s="47"/>
      <c r="AS368" s="47"/>
      <c r="AT368" s="47"/>
      <c r="AU368" s="47">
        <v>55.769073486328097</v>
      </c>
      <c r="AV368" s="47"/>
      <c r="AW368" s="49"/>
    </row>
    <row r="369" spans="3:49" x14ac:dyDescent="0.3">
      <c r="C369" s="72"/>
      <c r="D369" s="71"/>
      <c r="E369" s="71"/>
      <c r="F369" s="71"/>
      <c r="G369" s="71">
        <v>60.219154357910099</v>
      </c>
      <c r="H369" s="71"/>
      <c r="I369" s="73"/>
      <c r="K369" s="48"/>
      <c r="L369" s="47"/>
      <c r="M369" s="47"/>
      <c r="N369" s="47"/>
      <c r="O369" s="47">
        <v>50.8924140930175</v>
      </c>
      <c r="P369" s="47"/>
      <c r="Q369" s="49"/>
      <c r="S369" s="48"/>
      <c r="T369" s="47"/>
      <c r="U369" s="47"/>
      <c r="V369" s="47"/>
      <c r="W369" s="47">
        <v>2.1224093437194802</v>
      </c>
      <c r="X369" s="47"/>
      <c r="Y369" s="49"/>
      <c r="AA369" s="48"/>
      <c r="AB369" s="47"/>
      <c r="AC369" s="47"/>
      <c r="AD369" s="47"/>
      <c r="AE369" s="47">
        <v>53.341442108154297</v>
      </c>
      <c r="AF369" s="47"/>
      <c r="AG369" s="49"/>
      <c r="AI369" s="48"/>
      <c r="AJ369" s="47"/>
      <c r="AK369" s="47"/>
      <c r="AL369" s="47"/>
      <c r="AM369" s="47">
        <v>4.5714373588562003</v>
      </c>
      <c r="AN369" s="47"/>
      <c r="AO369" s="49"/>
      <c r="AQ369" s="48"/>
      <c r="AR369" s="47"/>
      <c r="AS369" s="47"/>
      <c r="AT369" s="47"/>
      <c r="AU369" s="47">
        <v>49.255985260009702</v>
      </c>
      <c r="AV369" s="47"/>
      <c r="AW369" s="49"/>
    </row>
    <row r="370" spans="3:49" x14ac:dyDescent="0.3">
      <c r="C370" s="72"/>
      <c r="D370" s="71"/>
      <c r="E370" s="71"/>
      <c r="F370" s="71"/>
      <c r="G370" s="71">
        <v>63.101238250732401</v>
      </c>
      <c r="H370" s="71"/>
      <c r="I370" s="73"/>
      <c r="K370" s="48"/>
      <c r="L370" s="47"/>
      <c r="M370" s="47"/>
      <c r="N370" s="47"/>
      <c r="O370" s="47">
        <v>53.933925628662102</v>
      </c>
      <c r="P370" s="47"/>
      <c r="Q370" s="49"/>
      <c r="S370" s="48"/>
      <c r="T370" s="47"/>
      <c r="U370" s="47"/>
      <c r="V370" s="47"/>
      <c r="W370" s="47">
        <v>1.53566586971282</v>
      </c>
      <c r="X370" s="47"/>
      <c r="Y370" s="49"/>
      <c r="AA370" s="48"/>
      <c r="AB370" s="47"/>
      <c r="AC370" s="47"/>
      <c r="AD370" s="47"/>
      <c r="AE370" s="47">
        <v>57.443199157714801</v>
      </c>
      <c r="AF370" s="47"/>
      <c r="AG370" s="49"/>
      <c r="AI370" s="48"/>
      <c r="AJ370" s="47"/>
      <c r="AK370" s="47"/>
      <c r="AL370" s="47"/>
      <c r="AM370" s="47">
        <v>5.0449399948120099</v>
      </c>
      <c r="AN370" s="47"/>
      <c r="AO370" s="49"/>
      <c r="AQ370" s="48"/>
      <c r="AR370" s="47"/>
      <c r="AS370" s="47"/>
      <c r="AT370" s="47"/>
      <c r="AU370" s="47">
        <v>52.980022430419901</v>
      </c>
      <c r="AV370" s="47"/>
      <c r="AW370" s="49"/>
    </row>
    <row r="371" spans="3:49" x14ac:dyDescent="0.3">
      <c r="C371" s="72"/>
      <c r="D371" s="71"/>
      <c r="E371" s="71"/>
      <c r="F371" s="71"/>
      <c r="G371" s="71">
        <v>60.219154357910099</v>
      </c>
      <c r="H371" s="71"/>
      <c r="I371" s="73"/>
      <c r="K371" s="48"/>
      <c r="L371" s="47"/>
      <c r="M371" s="47"/>
      <c r="N371" s="47"/>
      <c r="O371" s="47">
        <v>53.933925628662102</v>
      </c>
      <c r="P371" s="47"/>
      <c r="Q371" s="49"/>
      <c r="S371" s="48"/>
      <c r="T371" s="47"/>
      <c r="U371" s="47"/>
      <c r="V371" s="47"/>
      <c r="W371" s="47">
        <v>1.53566586971282</v>
      </c>
      <c r="X371" s="47"/>
      <c r="Y371" s="49"/>
      <c r="AA371" s="48"/>
      <c r="AB371" s="47"/>
      <c r="AC371" s="47"/>
      <c r="AD371" s="47"/>
      <c r="AE371" s="47">
        <v>57.443199157714801</v>
      </c>
      <c r="AF371" s="47"/>
      <c r="AG371" s="49"/>
      <c r="AI371" s="48"/>
      <c r="AJ371" s="47"/>
      <c r="AK371" s="47"/>
      <c r="AL371" s="47"/>
      <c r="AM371" s="47">
        <v>5.0449399948120099</v>
      </c>
      <c r="AN371" s="47"/>
      <c r="AO371" s="49"/>
      <c r="AQ371" s="48"/>
      <c r="AR371" s="47"/>
      <c r="AS371" s="47"/>
      <c r="AT371" s="47"/>
      <c r="AU371" s="47">
        <v>52.980022430419901</v>
      </c>
      <c r="AV371" s="47"/>
      <c r="AW371" s="49"/>
    </row>
    <row r="372" spans="3:49" x14ac:dyDescent="0.3">
      <c r="C372" s="72"/>
      <c r="D372" s="71"/>
      <c r="E372" s="71"/>
      <c r="F372" s="71"/>
      <c r="G372" s="71">
        <v>63.101238250732401</v>
      </c>
      <c r="H372" s="71"/>
      <c r="I372" s="73"/>
      <c r="K372" s="48"/>
      <c r="L372" s="47"/>
      <c r="M372" s="47"/>
      <c r="N372" s="47"/>
      <c r="O372" s="47">
        <v>68.7366943359375</v>
      </c>
      <c r="P372" s="47"/>
      <c r="Q372" s="49"/>
      <c r="S372" s="48"/>
      <c r="T372" s="47"/>
      <c r="U372" s="47"/>
      <c r="V372" s="47"/>
      <c r="W372" s="47">
        <v>1.24230873584747</v>
      </c>
      <c r="X372" s="47"/>
      <c r="Y372" s="49"/>
      <c r="AA372" s="48"/>
      <c r="AB372" s="47"/>
      <c r="AC372" s="47"/>
      <c r="AD372" s="47"/>
      <c r="AE372" s="47">
        <v>72.453483581542898</v>
      </c>
      <c r="AF372" s="47"/>
      <c r="AG372" s="49"/>
      <c r="AI372" s="48"/>
      <c r="AJ372" s="47"/>
      <c r="AK372" s="47"/>
      <c r="AL372" s="47"/>
      <c r="AM372" s="47">
        <v>4.9590988159179599</v>
      </c>
      <c r="AN372" s="47"/>
      <c r="AO372" s="49"/>
      <c r="AQ372" s="48"/>
      <c r="AR372" s="47"/>
      <c r="AS372" s="47"/>
      <c r="AT372" s="47"/>
      <c r="AU372" s="47">
        <v>68.364669799804602</v>
      </c>
      <c r="AV372" s="47"/>
      <c r="AW372" s="49"/>
    </row>
    <row r="373" spans="3:49" x14ac:dyDescent="0.3">
      <c r="C373" s="72"/>
      <c r="D373" s="71"/>
      <c r="E373" s="71"/>
      <c r="F373" s="71"/>
      <c r="G373" s="71">
        <v>63.101238250732401</v>
      </c>
      <c r="H373" s="71"/>
      <c r="I373" s="73"/>
      <c r="K373" s="48"/>
      <c r="L373" s="47"/>
      <c r="M373" s="47"/>
      <c r="N373" s="47"/>
      <c r="O373" s="47">
        <v>68.7366943359375</v>
      </c>
      <c r="P373" s="47"/>
      <c r="Q373" s="49"/>
      <c r="S373" s="48"/>
      <c r="T373" s="47"/>
      <c r="U373" s="47"/>
      <c r="V373" s="47"/>
      <c r="W373" s="47">
        <v>1.24230873584747</v>
      </c>
      <c r="X373" s="47"/>
      <c r="Y373" s="49"/>
      <c r="AA373" s="48"/>
      <c r="AB373" s="47"/>
      <c r="AC373" s="47"/>
      <c r="AD373" s="47"/>
      <c r="AE373" s="47">
        <v>72.453483581542898</v>
      </c>
      <c r="AF373" s="47"/>
      <c r="AG373" s="49"/>
      <c r="AI373" s="48"/>
      <c r="AJ373" s="47"/>
      <c r="AK373" s="47"/>
      <c r="AL373" s="47"/>
      <c r="AM373" s="47">
        <v>4.9590988159179599</v>
      </c>
      <c r="AN373" s="47"/>
      <c r="AO373" s="49"/>
      <c r="AQ373" s="48"/>
      <c r="AR373" s="47"/>
      <c r="AS373" s="47"/>
      <c r="AT373" s="47"/>
      <c r="AU373" s="47">
        <v>68.364669799804602</v>
      </c>
      <c r="AV373" s="47"/>
      <c r="AW373" s="49"/>
    </row>
    <row r="374" spans="3:49" x14ac:dyDescent="0.3">
      <c r="C374" s="72"/>
      <c r="D374" s="71"/>
      <c r="E374" s="71"/>
      <c r="F374" s="71"/>
      <c r="G374" s="71">
        <v>63.101238250732401</v>
      </c>
      <c r="H374" s="71"/>
      <c r="I374" s="73"/>
      <c r="K374" s="48"/>
      <c r="L374" s="47"/>
      <c r="M374" s="47"/>
      <c r="N374" s="47"/>
      <c r="O374" s="47">
        <v>61.959346771240199</v>
      </c>
      <c r="P374" s="47"/>
      <c r="Q374" s="49"/>
      <c r="S374" s="48"/>
      <c r="T374" s="47"/>
      <c r="U374" s="47"/>
      <c r="V374" s="47"/>
      <c r="W374" s="47">
        <v>1.35686182975769</v>
      </c>
      <c r="X374" s="47"/>
      <c r="Y374" s="49"/>
      <c r="AA374" s="48"/>
      <c r="AB374" s="47"/>
      <c r="AC374" s="47"/>
      <c r="AD374" s="47"/>
      <c r="AE374" s="47">
        <v>65.4564208984375</v>
      </c>
      <c r="AF374" s="47"/>
      <c r="AG374" s="49"/>
      <c r="AI374" s="48"/>
      <c r="AJ374" s="47"/>
      <c r="AK374" s="47"/>
      <c r="AL374" s="47"/>
      <c r="AM374" s="47">
        <v>4.8539361953735298</v>
      </c>
      <c r="AN374" s="47"/>
      <c r="AO374" s="49"/>
      <c r="AQ374" s="48"/>
      <c r="AR374" s="47"/>
      <c r="AS374" s="47"/>
      <c r="AT374" s="47"/>
      <c r="AU374" s="47">
        <v>61.356643676757798</v>
      </c>
      <c r="AV374" s="47"/>
      <c r="AW374" s="49"/>
    </row>
    <row r="375" spans="3:49" x14ac:dyDescent="0.3">
      <c r="C375" s="72"/>
      <c r="D375" s="71"/>
      <c r="E375" s="71"/>
      <c r="F375" s="71"/>
      <c r="G375" s="71">
        <v>63.101238250732401</v>
      </c>
      <c r="H375" s="71"/>
      <c r="I375" s="73"/>
      <c r="K375" s="48"/>
      <c r="L375" s="47"/>
      <c r="M375" s="47"/>
      <c r="N375" s="47"/>
      <c r="O375" s="47">
        <v>61.959346771240199</v>
      </c>
      <c r="P375" s="47"/>
      <c r="Q375" s="49"/>
      <c r="S375" s="48"/>
      <c r="T375" s="47"/>
      <c r="U375" s="47"/>
      <c r="V375" s="47"/>
      <c r="W375" s="47">
        <v>1.35686182975769</v>
      </c>
      <c r="X375" s="47"/>
      <c r="Y375" s="49"/>
      <c r="AA375" s="48"/>
      <c r="AB375" s="47"/>
      <c r="AC375" s="47"/>
      <c r="AD375" s="47"/>
      <c r="AE375" s="47">
        <v>65.4564208984375</v>
      </c>
      <c r="AF375" s="47"/>
      <c r="AG375" s="49"/>
      <c r="AI375" s="48"/>
      <c r="AJ375" s="47"/>
      <c r="AK375" s="47"/>
      <c r="AL375" s="47"/>
      <c r="AM375" s="47">
        <v>4.8539361953735298</v>
      </c>
      <c r="AN375" s="47"/>
      <c r="AO375" s="49"/>
      <c r="AQ375" s="48"/>
      <c r="AR375" s="47"/>
      <c r="AS375" s="47"/>
      <c r="AT375" s="47"/>
      <c r="AU375" s="47">
        <v>61.356643676757798</v>
      </c>
      <c r="AV375" s="47"/>
      <c r="AW375" s="49"/>
    </row>
    <row r="376" spans="3:49" x14ac:dyDescent="0.3">
      <c r="C376" s="72"/>
      <c r="D376" s="71"/>
      <c r="E376" s="71"/>
      <c r="F376" s="71"/>
      <c r="G376" s="71">
        <v>52.521282196044901</v>
      </c>
      <c r="H376" s="71"/>
      <c r="I376" s="73"/>
      <c r="K376" s="48"/>
      <c r="L376" s="47"/>
      <c r="M376" s="47"/>
      <c r="N376" s="47"/>
      <c r="O376" s="47">
        <v>46.264114379882798</v>
      </c>
      <c r="P376" s="47"/>
      <c r="Q376" s="49"/>
      <c r="S376" s="48"/>
      <c r="T376" s="47"/>
      <c r="U376" s="47"/>
      <c r="V376" s="47"/>
      <c r="W376" s="47">
        <v>1.08546042442321</v>
      </c>
      <c r="X376" s="47"/>
      <c r="Y376" s="49"/>
      <c r="AA376" s="48"/>
      <c r="AB376" s="47"/>
      <c r="AC376" s="47"/>
      <c r="AD376" s="47"/>
      <c r="AE376" s="47">
        <v>50.783870697021399</v>
      </c>
      <c r="AF376" s="47"/>
      <c r="AG376" s="49"/>
      <c r="AI376" s="48"/>
      <c r="AJ376" s="47"/>
      <c r="AK376" s="47"/>
      <c r="AL376" s="47"/>
      <c r="AM376" s="47">
        <v>5.6052174568176198</v>
      </c>
      <c r="AN376" s="47"/>
      <c r="AO376" s="49"/>
      <c r="AQ376" s="48"/>
      <c r="AR376" s="47"/>
      <c r="AS376" s="47"/>
      <c r="AT376" s="47"/>
      <c r="AU376" s="47">
        <v>45.546276092529297</v>
      </c>
      <c r="AV376" s="47"/>
      <c r="AW376" s="49"/>
    </row>
    <row r="377" spans="3:49" x14ac:dyDescent="0.3">
      <c r="C377" s="72"/>
      <c r="D377" s="71"/>
      <c r="E377" s="71"/>
      <c r="F377" s="71"/>
      <c r="G377" s="71">
        <v>52.521282196044901</v>
      </c>
      <c r="H377" s="71"/>
      <c r="I377" s="73"/>
      <c r="K377" s="48"/>
      <c r="L377" s="47"/>
      <c r="M377" s="47"/>
      <c r="N377" s="47"/>
      <c r="O377" s="47">
        <v>46.264114379882798</v>
      </c>
      <c r="P377" s="47"/>
      <c r="Q377" s="49"/>
      <c r="S377" s="48"/>
      <c r="T377" s="47"/>
      <c r="U377" s="47"/>
      <c r="V377" s="47"/>
      <c r="W377" s="47">
        <v>1.08546042442321</v>
      </c>
      <c r="X377" s="47"/>
      <c r="Y377" s="49"/>
      <c r="AA377" s="48"/>
      <c r="AB377" s="47"/>
      <c r="AC377" s="47"/>
      <c r="AD377" s="47"/>
      <c r="AE377" s="47">
        <v>50.783870697021399</v>
      </c>
      <c r="AF377" s="47"/>
      <c r="AG377" s="49"/>
      <c r="AI377" s="48"/>
      <c r="AJ377" s="47"/>
      <c r="AK377" s="47"/>
      <c r="AL377" s="47"/>
      <c r="AM377" s="47">
        <v>5.6052174568176198</v>
      </c>
      <c r="AN377" s="47"/>
      <c r="AO377" s="49"/>
      <c r="AQ377" s="48"/>
      <c r="AR377" s="47"/>
      <c r="AS377" s="47"/>
      <c r="AT377" s="47"/>
      <c r="AU377" s="47">
        <v>45.546276092529297</v>
      </c>
      <c r="AV377" s="47"/>
      <c r="AW377" s="49"/>
    </row>
    <row r="378" spans="3:49" x14ac:dyDescent="0.3">
      <c r="C378" s="72"/>
      <c r="D378" s="71"/>
      <c r="E378" s="71"/>
      <c r="F378" s="71"/>
      <c r="G378" s="71">
        <v>59.6990356445312</v>
      </c>
      <c r="H378" s="71"/>
      <c r="I378" s="73"/>
      <c r="K378" s="48"/>
      <c r="L378" s="47"/>
      <c r="M378" s="47"/>
      <c r="N378" s="47"/>
      <c r="O378" s="47">
        <v>48.053215026855398</v>
      </c>
      <c r="P378" s="47"/>
      <c r="Q378" s="49"/>
      <c r="S378" s="48"/>
      <c r="T378" s="47"/>
      <c r="U378" s="47"/>
      <c r="V378" s="47"/>
      <c r="W378" s="47">
        <v>5.4741697311401296</v>
      </c>
      <c r="X378" s="47"/>
      <c r="Y378" s="49"/>
      <c r="AA378" s="48"/>
      <c r="AB378" s="47"/>
      <c r="AC378" s="47"/>
      <c r="AD378" s="47"/>
      <c r="AE378" s="47">
        <v>47.102085113525298</v>
      </c>
      <c r="AF378" s="47"/>
      <c r="AG378" s="49"/>
      <c r="AI378" s="48"/>
      <c r="AJ378" s="47"/>
      <c r="AK378" s="47"/>
      <c r="AL378" s="47"/>
      <c r="AM378" s="47">
        <v>4.5230388641357404</v>
      </c>
      <c r="AN378" s="47"/>
      <c r="AO378" s="49"/>
      <c r="AQ378" s="48"/>
      <c r="AR378" s="47"/>
      <c r="AS378" s="47"/>
      <c r="AT378" s="47"/>
      <c r="AU378" s="47">
        <v>42.885997772216797</v>
      </c>
      <c r="AV378" s="47"/>
      <c r="AW378" s="49"/>
    </row>
    <row r="379" spans="3:49" x14ac:dyDescent="0.3">
      <c r="C379" s="72"/>
      <c r="D379" s="71"/>
      <c r="E379" s="71"/>
      <c r="F379" s="71"/>
      <c r="G379" s="71">
        <v>59.6990356445312</v>
      </c>
      <c r="H379" s="71"/>
      <c r="I379" s="73"/>
      <c r="K379" s="48"/>
      <c r="L379" s="47"/>
      <c r="M379" s="47"/>
      <c r="N379" s="47"/>
      <c r="O379" s="47">
        <v>47.1779174804687</v>
      </c>
      <c r="P379" s="47"/>
      <c r="Q379" s="49"/>
      <c r="S379" s="48"/>
      <c r="T379" s="47"/>
      <c r="U379" s="47"/>
      <c r="V379" s="47"/>
      <c r="W379" s="47">
        <v>3.2544980049133301</v>
      </c>
      <c r="X379" s="47"/>
      <c r="Y379" s="49"/>
      <c r="AA379" s="48"/>
      <c r="AB379" s="47"/>
      <c r="AC379" s="47"/>
      <c r="AD379" s="47"/>
      <c r="AE379" s="47">
        <v>48.706871032714801</v>
      </c>
      <c r="AF379" s="47"/>
      <c r="AG379" s="49"/>
      <c r="AI379" s="48"/>
      <c r="AJ379" s="47"/>
      <c r="AK379" s="47"/>
      <c r="AL379" s="47"/>
      <c r="AM379" s="47">
        <v>4.7834491729736301</v>
      </c>
      <c r="AN379" s="47"/>
      <c r="AO379" s="49"/>
      <c r="AQ379" s="48"/>
      <c r="AR379" s="47"/>
      <c r="AS379" s="47"/>
      <c r="AT379" s="47"/>
      <c r="AU379" s="47">
        <v>44.256576538085902</v>
      </c>
      <c r="AV379" s="47"/>
      <c r="AW379" s="49"/>
    </row>
    <row r="380" spans="3:49" x14ac:dyDescent="0.3">
      <c r="C380" s="72"/>
      <c r="D380" s="71"/>
      <c r="E380" s="71"/>
      <c r="F380" s="71"/>
      <c r="G380" s="71">
        <v>59.6990356445312</v>
      </c>
      <c r="H380" s="71"/>
      <c r="I380" s="73"/>
      <c r="K380" s="48"/>
      <c r="L380" s="47"/>
      <c r="M380" s="47"/>
      <c r="N380" s="47"/>
      <c r="O380" s="47">
        <v>47.1779174804687</v>
      </c>
      <c r="P380" s="47"/>
      <c r="Q380" s="49"/>
      <c r="S380" s="48"/>
      <c r="T380" s="47"/>
      <c r="U380" s="47"/>
      <c r="V380" s="47"/>
      <c r="W380" s="47">
        <v>3.2544980049133301</v>
      </c>
      <c r="X380" s="47"/>
      <c r="Y380" s="49"/>
      <c r="AA380" s="48"/>
      <c r="AB380" s="47"/>
      <c r="AC380" s="47"/>
      <c r="AD380" s="47"/>
      <c r="AE380" s="47">
        <v>48.706871032714801</v>
      </c>
      <c r="AF380" s="47"/>
      <c r="AG380" s="49"/>
      <c r="AI380" s="48"/>
      <c r="AJ380" s="47"/>
      <c r="AK380" s="47"/>
      <c r="AL380" s="47"/>
      <c r="AM380" s="47">
        <v>4.7834491729736301</v>
      </c>
      <c r="AN380" s="47"/>
      <c r="AO380" s="49"/>
      <c r="AQ380" s="48"/>
      <c r="AR380" s="47"/>
      <c r="AS380" s="47"/>
      <c r="AT380" s="47"/>
      <c r="AU380" s="47">
        <v>44.256576538085902</v>
      </c>
      <c r="AV380" s="47"/>
      <c r="AW380" s="49"/>
    </row>
    <row r="381" spans="3:49" x14ac:dyDescent="0.3">
      <c r="C381" s="72"/>
      <c r="D381" s="71"/>
      <c r="E381" s="71"/>
      <c r="F381" s="71"/>
      <c r="G381" s="71"/>
      <c r="H381" s="71">
        <v>1140.47607421875</v>
      </c>
      <c r="I381" s="73"/>
      <c r="K381" s="48"/>
      <c r="L381" s="47"/>
      <c r="M381" s="47"/>
      <c r="N381" s="47"/>
      <c r="O381" s="47"/>
      <c r="P381" s="47">
        <v>279.24197387695301</v>
      </c>
      <c r="Q381" s="49"/>
      <c r="S381" s="48"/>
      <c r="T381" s="47"/>
      <c r="U381" s="47"/>
      <c r="V381" s="47"/>
      <c r="W381" s="47"/>
      <c r="X381" s="47">
        <v>242.059326171875</v>
      </c>
      <c r="Y381" s="49"/>
      <c r="AA381" s="48"/>
      <c r="AB381" s="47"/>
      <c r="AC381" s="47"/>
      <c r="AD381" s="47"/>
      <c r="AE381" s="47"/>
      <c r="AF381" s="47">
        <v>336.29278564453102</v>
      </c>
      <c r="AG381" s="49"/>
      <c r="AI381" s="48"/>
      <c r="AJ381" s="47"/>
      <c r="AK381" s="47"/>
      <c r="AL381" s="47"/>
      <c r="AM381" s="47"/>
      <c r="AN381" s="47">
        <v>299.110107421875</v>
      </c>
      <c r="AO381" s="49"/>
      <c r="AQ381" s="48"/>
      <c r="AR381" s="47"/>
      <c r="AS381" s="47"/>
      <c r="AT381" s="47"/>
      <c r="AU381" s="47"/>
      <c r="AV381" s="47">
        <v>37.224494934082003</v>
      </c>
      <c r="AW381" s="49"/>
    </row>
    <row r="382" spans="3:49" x14ac:dyDescent="0.3">
      <c r="C382" s="72"/>
      <c r="D382" s="71"/>
      <c r="E382" s="71"/>
      <c r="F382" s="71"/>
      <c r="G382" s="71"/>
      <c r="H382" s="71">
        <v>1140.47607421875</v>
      </c>
      <c r="I382" s="73"/>
      <c r="K382" s="48"/>
      <c r="L382" s="47"/>
      <c r="M382" s="47"/>
      <c r="N382" s="47"/>
      <c r="O382" s="47"/>
      <c r="P382" s="47">
        <v>279.24197387695301</v>
      </c>
      <c r="Q382" s="49"/>
      <c r="S382" s="48"/>
      <c r="T382" s="47"/>
      <c r="U382" s="47"/>
      <c r="V382" s="47"/>
      <c r="W382" s="47"/>
      <c r="X382" s="47">
        <v>242.059326171875</v>
      </c>
      <c r="Y382" s="49"/>
      <c r="AA382" s="48"/>
      <c r="AB382" s="47"/>
      <c r="AC382" s="47"/>
      <c r="AD382" s="47"/>
      <c r="AE382" s="47"/>
      <c r="AF382" s="47">
        <v>336.29278564453102</v>
      </c>
      <c r="AG382" s="49"/>
      <c r="AI382" s="48"/>
      <c r="AJ382" s="47"/>
      <c r="AK382" s="47"/>
      <c r="AL382" s="47"/>
      <c r="AM382" s="47"/>
      <c r="AN382" s="47">
        <v>299.110107421875</v>
      </c>
      <c r="AO382" s="49"/>
      <c r="AQ382" s="48"/>
      <c r="AR382" s="47"/>
      <c r="AS382" s="47"/>
      <c r="AT382" s="47"/>
      <c r="AU382" s="47"/>
      <c r="AV382" s="47">
        <v>37.224494934082003</v>
      </c>
      <c r="AW382" s="49"/>
    </row>
    <row r="383" spans="3:49" x14ac:dyDescent="0.3">
      <c r="C383" s="72"/>
      <c r="D383" s="71"/>
      <c r="E383" s="71"/>
      <c r="F383" s="71"/>
      <c r="G383" s="71"/>
      <c r="H383" s="71">
        <v>495.51690673828102</v>
      </c>
      <c r="I383" s="73"/>
      <c r="K383" s="48"/>
      <c r="L383" s="47"/>
      <c r="M383" s="47"/>
      <c r="N383" s="47"/>
      <c r="O383" s="47"/>
      <c r="P383" s="47">
        <v>482.51022338867102</v>
      </c>
      <c r="Q383" s="49"/>
      <c r="S383" s="48"/>
      <c r="T383" s="47"/>
      <c r="U383" s="47"/>
      <c r="V383" s="47"/>
      <c r="W383" s="47"/>
      <c r="X383" s="47">
        <v>444.94888305664</v>
      </c>
      <c r="Y383" s="49"/>
      <c r="AA383" s="48"/>
      <c r="AB383" s="47"/>
      <c r="AC383" s="47"/>
      <c r="AD383" s="47"/>
      <c r="AE383" s="47"/>
      <c r="AF383" s="47">
        <v>665.89007568359295</v>
      </c>
      <c r="AG383" s="49"/>
      <c r="AI383" s="48"/>
      <c r="AJ383" s="47"/>
      <c r="AK383" s="47"/>
      <c r="AL383" s="47"/>
      <c r="AM383" s="47"/>
      <c r="AN383" s="47">
        <v>628.32873535156205</v>
      </c>
      <c r="AO383" s="49"/>
      <c r="AQ383" s="48"/>
      <c r="AR383" s="47"/>
      <c r="AS383" s="47"/>
      <c r="AT383" s="47"/>
      <c r="AU383" s="47"/>
      <c r="AV383" s="47">
        <v>37.562263488769503</v>
      </c>
      <c r="AW383" s="49"/>
    </row>
    <row r="384" spans="3:49" x14ac:dyDescent="0.3">
      <c r="C384" s="72"/>
      <c r="D384" s="71"/>
      <c r="E384" s="71"/>
      <c r="F384" s="71"/>
      <c r="G384" s="71"/>
      <c r="H384" s="71">
        <v>1265.65209960937</v>
      </c>
      <c r="I384" s="73"/>
      <c r="K384" s="48"/>
      <c r="L384" s="47"/>
      <c r="M384" s="47"/>
      <c r="N384" s="47"/>
      <c r="O384" s="47"/>
      <c r="P384" s="47">
        <v>543.26849365234295</v>
      </c>
      <c r="Q384" s="49"/>
      <c r="S384" s="48"/>
      <c r="T384" s="47"/>
      <c r="U384" s="47"/>
      <c r="V384" s="47"/>
      <c r="W384" s="47"/>
      <c r="X384" s="47">
        <v>505.46841430664</v>
      </c>
      <c r="Y384" s="49"/>
      <c r="AA384" s="48"/>
      <c r="AB384" s="47"/>
      <c r="AC384" s="47"/>
      <c r="AD384" s="47"/>
      <c r="AE384" s="47"/>
      <c r="AF384" s="47">
        <v>765.01806640625</v>
      </c>
      <c r="AG384" s="49"/>
      <c r="AI384" s="48"/>
      <c r="AJ384" s="47"/>
      <c r="AK384" s="47"/>
      <c r="AL384" s="47"/>
      <c r="AM384" s="47"/>
      <c r="AN384" s="47">
        <v>727.21795654296795</v>
      </c>
      <c r="AO384" s="49"/>
      <c r="AQ384" s="48"/>
      <c r="AR384" s="47"/>
      <c r="AS384" s="47"/>
      <c r="AT384" s="47"/>
      <c r="AU384" s="47"/>
      <c r="AV384" s="47">
        <v>37.800098419189403</v>
      </c>
      <c r="AW384" s="49"/>
    </row>
    <row r="385" spans="3:49" x14ac:dyDescent="0.3">
      <c r="C385" s="72"/>
      <c r="D385" s="71"/>
      <c r="E385" s="71"/>
      <c r="F385" s="71"/>
      <c r="G385" s="71"/>
      <c r="H385" s="71"/>
      <c r="I385" s="73">
        <v>2616.92163085937</v>
      </c>
      <c r="K385" s="48"/>
      <c r="L385" s="47"/>
      <c r="M385" s="47"/>
      <c r="N385" s="47"/>
      <c r="O385" s="47"/>
      <c r="P385" s="47"/>
      <c r="Q385" s="49">
        <v>1043.3232421875</v>
      </c>
      <c r="S385" s="48"/>
      <c r="T385" s="47"/>
      <c r="U385" s="47"/>
      <c r="V385" s="47"/>
      <c r="W385" s="47"/>
      <c r="X385" s="47"/>
      <c r="Y385" s="49">
        <v>996.52728271484295</v>
      </c>
      <c r="AA385" s="48"/>
      <c r="AB385" s="47"/>
      <c r="AC385" s="47"/>
      <c r="AD385" s="47"/>
      <c r="AE385" s="47"/>
      <c r="AF385" s="47"/>
      <c r="AG385" s="49">
        <v>1557.64379882812</v>
      </c>
      <c r="AI385" s="48"/>
      <c r="AJ385" s="47"/>
      <c r="AK385" s="47"/>
      <c r="AL385" s="47"/>
      <c r="AM385" s="47"/>
      <c r="AN385" s="47"/>
      <c r="AO385" s="49">
        <v>1510.84777832031</v>
      </c>
      <c r="AQ385" s="48"/>
      <c r="AR385" s="47"/>
      <c r="AS385" s="47"/>
      <c r="AT385" s="47"/>
      <c r="AU385" s="47"/>
      <c r="AV385" s="47"/>
      <c r="AW385" s="49">
        <v>46.795970916747997</v>
      </c>
    </row>
    <row r="386" spans="3:49" x14ac:dyDescent="0.3">
      <c r="C386" s="72"/>
      <c r="D386" s="71"/>
      <c r="E386" s="71"/>
      <c r="F386" s="71"/>
      <c r="G386" s="71"/>
      <c r="H386" s="71"/>
      <c r="I386" s="73">
        <v>1522.85998535156</v>
      </c>
      <c r="K386" s="48"/>
      <c r="L386" s="47"/>
      <c r="M386" s="47"/>
      <c r="N386" s="47"/>
      <c r="O386" s="47"/>
      <c r="P386" s="47"/>
      <c r="Q386" s="49">
        <v>525.023681640625</v>
      </c>
      <c r="S386" s="48"/>
      <c r="T386" s="47"/>
      <c r="U386" s="47"/>
      <c r="V386" s="47"/>
      <c r="W386" s="47"/>
      <c r="X386" s="47"/>
      <c r="Y386" s="49">
        <v>488.943756103515</v>
      </c>
      <c r="AA386" s="48"/>
      <c r="AB386" s="47"/>
      <c r="AC386" s="47"/>
      <c r="AD386" s="47"/>
      <c r="AE386" s="47"/>
      <c r="AF386" s="47"/>
      <c r="AG386" s="49">
        <v>750.29772949218705</v>
      </c>
      <c r="AI386" s="48"/>
      <c r="AJ386" s="47"/>
      <c r="AK386" s="47"/>
      <c r="AL386" s="47"/>
      <c r="AM386" s="47"/>
      <c r="AN386" s="47"/>
      <c r="AO386" s="49">
        <v>714.21783447265602</v>
      </c>
      <c r="AQ386" s="48"/>
      <c r="AR386" s="47"/>
      <c r="AS386" s="47"/>
      <c r="AT386" s="47"/>
      <c r="AU386" s="47"/>
      <c r="AV386" s="47"/>
      <c r="AW386" s="49">
        <v>36.079929351806598</v>
      </c>
    </row>
    <row r="387" spans="3:49" x14ac:dyDescent="0.3">
      <c r="C387" s="72"/>
      <c r="D387" s="71"/>
      <c r="E387" s="71"/>
      <c r="F387" s="71"/>
      <c r="G387" s="71"/>
      <c r="H387" s="71"/>
      <c r="I387" s="73">
        <v>2889.11450195312</v>
      </c>
      <c r="K387" s="48"/>
      <c r="L387" s="47"/>
      <c r="M387" s="47"/>
      <c r="N387" s="47"/>
      <c r="O387" s="47"/>
      <c r="P387" s="47"/>
      <c r="Q387" s="49">
        <v>1253.88452148437</v>
      </c>
      <c r="S387" s="48"/>
      <c r="T387" s="47"/>
      <c r="U387" s="47"/>
      <c r="V387" s="47"/>
      <c r="W387" s="47"/>
      <c r="X387" s="47"/>
      <c r="Y387" s="49">
        <v>1201.74279785156</v>
      </c>
      <c r="AA387" s="48"/>
      <c r="AB387" s="47"/>
      <c r="AC387" s="47"/>
      <c r="AD387" s="47"/>
      <c r="AE387" s="47"/>
      <c r="AF387" s="47"/>
      <c r="AG387" s="49">
        <v>1894.79528808593</v>
      </c>
      <c r="AI387" s="48"/>
      <c r="AJ387" s="47"/>
      <c r="AK387" s="47"/>
      <c r="AL387" s="47"/>
      <c r="AM387" s="47"/>
      <c r="AN387" s="47"/>
      <c r="AO387" s="49">
        <v>1842.65356445312</v>
      </c>
      <c r="AQ387" s="48"/>
      <c r="AR387" s="47"/>
      <c r="AS387" s="47"/>
      <c r="AT387" s="47"/>
      <c r="AU387" s="47"/>
      <c r="AV387" s="47"/>
      <c r="AW387" s="49">
        <v>52.141735076904297</v>
      </c>
    </row>
    <row r="388" spans="3:49" x14ac:dyDescent="0.3">
      <c r="C388" s="72"/>
      <c r="D388" s="71"/>
      <c r="E388" s="71"/>
      <c r="F388" s="71"/>
      <c r="G388" s="71"/>
      <c r="H388" s="71"/>
      <c r="I388" s="73">
        <v>4278.92138671875</v>
      </c>
      <c r="K388" s="48"/>
      <c r="L388" s="47"/>
      <c r="M388" s="47"/>
      <c r="N388" s="47"/>
      <c r="O388" s="47"/>
      <c r="P388" s="47"/>
      <c r="Q388" s="49">
        <v>1253.43688964843</v>
      </c>
      <c r="S388" s="48"/>
      <c r="T388" s="47"/>
      <c r="U388" s="47"/>
      <c r="V388" s="47"/>
      <c r="W388" s="47"/>
      <c r="X388" s="47"/>
      <c r="Y388" s="49">
        <v>1199.55773925781</v>
      </c>
      <c r="AA388" s="48"/>
      <c r="AB388" s="47"/>
      <c r="AC388" s="47"/>
      <c r="AD388" s="47"/>
      <c r="AE388" s="47"/>
      <c r="AF388" s="47"/>
      <c r="AG388" s="49">
        <v>1919.05151367187</v>
      </c>
      <c r="AI388" s="48"/>
      <c r="AJ388" s="47"/>
      <c r="AK388" s="47"/>
      <c r="AL388" s="47"/>
      <c r="AM388" s="47"/>
      <c r="AN388" s="47"/>
      <c r="AO388" s="49">
        <v>1865.17236328125</v>
      </c>
      <c r="AQ388" s="48"/>
      <c r="AR388" s="47"/>
      <c r="AS388" s="47"/>
      <c r="AT388" s="47"/>
      <c r="AU388" s="47"/>
      <c r="AV388" s="47"/>
      <c r="AW388" s="49">
        <v>53.879177093505803</v>
      </c>
    </row>
    <row r="389" spans="3:49" x14ac:dyDescent="0.3">
      <c r="C389" s="72"/>
      <c r="D389" s="71"/>
      <c r="E389" s="71"/>
      <c r="F389" s="71"/>
      <c r="G389" s="71"/>
      <c r="H389" s="71"/>
      <c r="I389" s="73">
        <v>3212.64916992187</v>
      </c>
      <c r="K389" s="48"/>
      <c r="L389" s="47"/>
      <c r="M389" s="47"/>
      <c r="N389" s="47"/>
      <c r="O389" s="47"/>
      <c r="P389" s="47"/>
      <c r="Q389" s="49">
        <v>786.14215087890602</v>
      </c>
      <c r="S389" s="48"/>
      <c r="T389" s="47"/>
      <c r="U389" s="47"/>
      <c r="V389" s="47"/>
      <c r="W389" s="47"/>
      <c r="X389" s="47"/>
      <c r="Y389" s="49">
        <v>742.797119140625</v>
      </c>
      <c r="AA389" s="48"/>
      <c r="AB389" s="47"/>
      <c r="AC389" s="47"/>
      <c r="AD389" s="47"/>
      <c r="AE389" s="47"/>
      <c r="AF389" s="47"/>
      <c r="AG389" s="49">
        <v>1198.48889160156</v>
      </c>
      <c r="AI389" s="48"/>
      <c r="AJ389" s="47"/>
      <c r="AK389" s="47"/>
      <c r="AL389" s="47"/>
      <c r="AM389" s="47"/>
      <c r="AN389" s="47"/>
      <c r="AO389" s="49">
        <v>1155.14392089843</v>
      </c>
      <c r="AQ389" s="48"/>
      <c r="AR389" s="47"/>
      <c r="AS389" s="47"/>
      <c r="AT389" s="47"/>
      <c r="AU389" s="47"/>
      <c r="AV389" s="47"/>
      <c r="AW389" s="49">
        <v>43.344982147216797</v>
      </c>
    </row>
    <row r="390" spans="3:49" x14ac:dyDescent="0.3">
      <c r="C390" s="72"/>
      <c r="D390" s="71"/>
      <c r="E390" s="71"/>
      <c r="F390" s="71"/>
      <c r="G390" s="71"/>
      <c r="H390" s="71"/>
      <c r="I390" s="73">
        <v>3212.64916992187</v>
      </c>
      <c r="K390" s="48"/>
      <c r="L390" s="47"/>
      <c r="M390" s="47"/>
      <c r="N390" s="47"/>
      <c r="O390" s="47"/>
      <c r="P390" s="47"/>
      <c r="Q390" s="49">
        <v>786.14215087890602</v>
      </c>
      <c r="S390" s="48"/>
      <c r="T390" s="47"/>
      <c r="U390" s="47"/>
      <c r="V390" s="47"/>
      <c r="W390" s="47"/>
      <c r="X390" s="47"/>
      <c r="Y390" s="49">
        <v>742.797119140625</v>
      </c>
      <c r="AA390" s="48"/>
      <c r="AB390" s="47"/>
      <c r="AC390" s="47"/>
      <c r="AD390" s="47"/>
      <c r="AE390" s="47"/>
      <c r="AF390" s="47"/>
      <c r="AG390" s="49">
        <v>1198.48889160156</v>
      </c>
      <c r="AI390" s="48"/>
      <c r="AJ390" s="47"/>
      <c r="AK390" s="47"/>
      <c r="AL390" s="47"/>
      <c r="AM390" s="47"/>
      <c r="AN390" s="47"/>
      <c r="AO390" s="49">
        <v>1155.14392089843</v>
      </c>
      <c r="AQ390" s="48"/>
      <c r="AR390" s="47"/>
      <c r="AS390" s="47"/>
      <c r="AT390" s="47"/>
      <c r="AU390" s="47"/>
      <c r="AV390" s="47"/>
      <c r="AW390" s="49">
        <v>43.344982147216797</v>
      </c>
    </row>
    <row r="391" spans="3:49" x14ac:dyDescent="0.3">
      <c r="C391" s="72"/>
      <c r="D391" s="71"/>
      <c r="E391" s="71"/>
      <c r="F391" s="71"/>
      <c r="G391" s="71"/>
      <c r="H391" s="71"/>
      <c r="I391" s="73">
        <v>3212.64916992187</v>
      </c>
      <c r="K391" s="48"/>
      <c r="L391" s="47"/>
      <c r="M391" s="47"/>
      <c r="N391" s="47"/>
      <c r="O391" s="47"/>
      <c r="P391" s="47"/>
      <c r="Q391" s="49">
        <v>786.14215087890602</v>
      </c>
      <c r="S391" s="48"/>
      <c r="T391" s="47"/>
      <c r="U391" s="47"/>
      <c r="V391" s="47"/>
      <c r="W391" s="47"/>
      <c r="X391" s="47"/>
      <c r="Y391" s="49">
        <v>742.797119140625</v>
      </c>
      <c r="AA391" s="48"/>
      <c r="AB391" s="47"/>
      <c r="AC391" s="47"/>
      <c r="AD391" s="47"/>
      <c r="AE391" s="47"/>
      <c r="AF391" s="47"/>
      <c r="AG391" s="49">
        <v>1198.48889160156</v>
      </c>
      <c r="AI391" s="48"/>
      <c r="AJ391" s="47"/>
      <c r="AK391" s="47"/>
      <c r="AL391" s="47"/>
      <c r="AM391" s="47"/>
      <c r="AN391" s="47"/>
      <c r="AO391" s="49">
        <v>1155.14392089843</v>
      </c>
      <c r="AQ391" s="48"/>
      <c r="AR391" s="47"/>
      <c r="AS391" s="47"/>
      <c r="AT391" s="47"/>
      <c r="AU391" s="47"/>
      <c r="AV391" s="47"/>
      <c r="AW391" s="49">
        <v>43.344982147216797</v>
      </c>
    </row>
    <row r="392" spans="3:49" x14ac:dyDescent="0.3">
      <c r="C392" s="72"/>
      <c r="D392" s="71"/>
      <c r="E392" s="71"/>
      <c r="F392" s="71"/>
      <c r="G392" s="71"/>
      <c r="H392" s="71"/>
      <c r="I392" s="73">
        <v>3212.64916992187</v>
      </c>
      <c r="K392" s="48"/>
      <c r="L392" s="47"/>
      <c r="M392" s="47"/>
      <c r="N392" s="47"/>
      <c r="O392" s="47"/>
      <c r="P392" s="47"/>
      <c r="Q392" s="49">
        <v>786.14215087890602</v>
      </c>
      <c r="S392" s="48"/>
      <c r="T392" s="47"/>
      <c r="U392" s="47"/>
      <c r="V392" s="47"/>
      <c r="W392" s="47"/>
      <c r="X392" s="47"/>
      <c r="Y392" s="49">
        <v>742.797119140625</v>
      </c>
      <c r="AA392" s="48"/>
      <c r="AB392" s="47"/>
      <c r="AC392" s="47"/>
      <c r="AD392" s="47"/>
      <c r="AE392" s="47"/>
      <c r="AF392" s="47"/>
      <c r="AG392" s="49">
        <v>1198.48889160156</v>
      </c>
      <c r="AI392" s="48"/>
      <c r="AJ392" s="47"/>
      <c r="AK392" s="47"/>
      <c r="AL392" s="47"/>
      <c r="AM392" s="47"/>
      <c r="AN392" s="47"/>
      <c r="AO392" s="49">
        <v>1155.14392089843</v>
      </c>
      <c r="AQ392" s="48"/>
      <c r="AR392" s="47"/>
      <c r="AS392" s="47"/>
      <c r="AT392" s="47"/>
      <c r="AU392" s="47"/>
      <c r="AV392" s="47"/>
      <c r="AW392" s="49">
        <v>43.344982147216797</v>
      </c>
    </row>
    <row r="393" spans="3:49" x14ac:dyDescent="0.3">
      <c r="C393" s="72"/>
      <c r="D393" s="71"/>
      <c r="E393" s="71"/>
      <c r="F393" s="71"/>
      <c r="G393" s="71"/>
      <c r="H393" s="71"/>
      <c r="I393" s="73">
        <v>3212.64916992187</v>
      </c>
      <c r="K393" s="48"/>
      <c r="L393" s="47"/>
      <c r="M393" s="47"/>
      <c r="N393" s="47"/>
      <c r="O393" s="47"/>
      <c r="P393" s="47"/>
      <c r="Q393" s="49">
        <v>545.67248535156205</v>
      </c>
      <c r="S393" s="48"/>
      <c r="T393" s="47"/>
      <c r="U393" s="47"/>
      <c r="V393" s="47"/>
      <c r="W393" s="47"/>
      <c r="X393" s="47"/>
      <c r="Y393" s="49">
        <v>509.495361328125</v>
      </c>
      <c r="AA393" s="48"/>
      <c r="AB393" s="47"/>
      <c r="AC393" s="47"/>
      <c r="AD393" s="47"/>
      <c r="AE393" s="47"/>
      <c r="AF393" s="47"/>
      <c r="AG393" s="49">
        <v>831.67254638671795</v>
      </c>
      <c r="AI393" s="48"/>
      <c r="AJ393" s="47"/>
      <c r="AK393" s="47"/>
      <c r="AL393" s="47"/>
      <c r="AM393" s="47"/>
      <c r="AN393" s="47"/>
      <c r="AO393" s="49">
        <v>795.49542236328102</v>
      </c>
      <c r="AQ393" s="48"/>
      <c r="AR393" s="47"/>
      <c r="AS393" s="47"/>
      <c r="AT393" s="47"/>
      <c r="AU393" s="47"/>
      <c r="AV393" s="47"/>
      <c r="AW393" s="49">
        <v>36.1771240234375</v>
      </c>
    </row>
    <row r="394" spans="3:49" x14ac:dyDescent="0.3">
      <c r="C394" s="72"/>
      <c r="D394" s="71"/>
      <c r="E394" s="71"/>
      <c r="F394" s="71"/>
      <c r="G394" s="71"/>
      <c r="H394" s="71"/>
      <c r="I394" s="73">
        <v>1522.85998535156</v>
      </c>
      <c r="K394" s="48"/>
      <c r="L394" s="47"/>
      <c r="M394" s="47"/>
      <c r="N394" s="47"/>
      <c r="O394" s="47"/>
      <c r="P394" s="47"/>
      <c r="Q394" s="49">
        <v>786.14215087890602</v>
      </c>
      <c r="S394" s="48"/>
      <c r="T394" s="47"/>
      <c r="U394" s="47"/>
      <c r="V394" s="47"/>
      <c r="W394" s="47"/>
      <c r="X394" s="47"/>
      <c r="Y394" s="49">
        <v>742.797119140625</v>
      </c>
      <c r="AA394" s="48"/>
      <c r="AB394" s="47"/>
      <c r="AC394" s="47"/>
      <c r="AD394" s="47"/>
      <c r="AE394" s="47"/>
      <c r="AF394" s="47"/>
      <c r="AG394" s="49">
        <v>1198.48889160156</v>
      </c>
      <c r="AI394" s="48"/>
      <c r="AJ394" s="47"/>
      <c r="AK394" s="47"/>
      <c r="AL394" s="47"/>
      <c r="AM394" s="47"/>
      <c r="AN394" s="47"/>
      <c r="AO394" s="49">
        <v>1155.14392089843</v>
      </c>
      <c r="AQ394" s="48"/>
      <c r="AR394" s="47"/>
      <c r="AS394" s="47"/>
      <c r="AT394" s="47"/>
      <c r="AU394" s="47"/>
      <c r="AV394" s="47"/>
      <c r="AW394" s="49">
        <v>43.344982147216797</v>
      </c>
    </row>
    <row r="395" spans="3:49" x14ac:dyDescent="0.3">
      <c r="C395" s="72">
        <v>4451.01904296875</v>
      </c>
      <c r="D395" s="71"/>
      <c r="E395" s="71"/>
      <c r="F395" s="71"/>
      <c r="G395" s="71"/>
      <c r="H395" s="71"/>
      <c r="I395" s="73"/>
      <c r="K395" s="48">
        <v>1757.30529785156</v>
      </c>
      <c r="L395" s="47"/>
      <c r="M395" s="47"/>
      <c r="N395" s="47"/>
      <c r="O395" s="47"/>
      <c r="P395" s="47"/>
      <c r="Q395" s="49"/>
      <c r="S395" s="48">
        <v>1689.33117675781</v>
      </c>
      <c r="T395" s="47"/>
      <c r="U395" s="47"/>
      <c r="V395" s="47"/>
      <c r="W395" s="47"/>
      <c r="X395" s="47"/>
      <c r="Y395" s="49"/>
      <c r="AA395" s="48">
        <v>2796.74560546875</v>
      </c>
      <c r="AB395" s="47"/>
      <c r="AC395" s="47"/>
      <c r="AD395" s="47"/>
      <c r="AE395" s="47"/>
      <c r="AF395" s="47"/>
      <c r="AG395" s="49"/>
      <c r="AI395" s="48">
        <v>2728.771484375</v>
      </c>
      <c r="AJ395" s="47"/>
      <c r="AK395" s="47"/>
      <c r="AL395" s="47"/>
      <c r="AM395" s="47"/>
      <c r="AN395" s="47"/>
      <c r="AO395" s="49"/>
      <c r="AQ395" s="48">
        <v>67.974037170410099</v>
      </c>
      <c r="AR395" s="47"/>
      <c r="AS395" s="47"/>
      <c r="AT395" s="47"/>
      <c r="AU395" s="47"/>
      <c r="AV395" s="47"/>
      <c r="AW395" s="49"/>
    </row>
    <row r="396" spans="3:49" x14ac:dyDescent="0.3">
      <c r="C396" s="72">
        <v>4673.44140625</v>
      </c>
      <c r="D396" s="71"/>
      <c r="E396" s="71"/>
      <c r="F396" s="71"/>
      <c r="G396" s="71"/>
      <c r="H396" s="71"/>
      <c r="I396" s="73"/>
      <c r="K396" s="48">
        <v>1441.51489257812</v>
      </c>
      <c r="L396" s="47"/>
      <c r="M396" s="47"/>
      <c r="N396" s="47"/>
      <c r="O396" s="47"/>
      <c r="P396" s="47"/>
      <c r="Q396" s="49"/>
      <c r="S396" s="48">
        <v>1374.82458496093</v>
      </c>
      <c r="T396" s="47"/>
      <c r="U396" s="47"/>
      <c r="V396" s="47"/>
      <c r="W396" s="47"/>
      <c r="X396" s="47"/>
      <c r="Y396" s="49"/>
      <c r="AA396" s="48">
        <v>2283.9423828125</v>
      </c>
      <c r="AB396" s="47"/>
      <c r="AC396" s="47"/>
      <c r="AD396" s="47"/>
      <c r="AE396" s="47"/>
      <c r="AF396" s="47"/>
      <c r="AG396" s="49"/>
      <c r="AI396" s="48">
        <v>2217.251953125</v>
      </c>
      <c r="AJ396" s="47"/>
      <c r="AK396" s="47"/>
      <c r="AL396" s="47"/>
      <c r="AM396" s="47"/>
      <c r="AN396" s="47"/>
      <c r="AO396" s="49"/>
      <c r="AQ396" s="48">
        <v>66.690284729003906</v>
      </c>
      <c r="AR396" s="47"/>
      <c r="AS396" s="47"/>
      <c r="AT396" s="47"/>
      <c r="AU396" s="47"/>
      <c r="AV396" s="47"/>
      <c r="AW396" s="49"/>
    </row>
    <row r="397" spans="3:49" x14ac:dyDescent="0.3">
      <c r="C397" s="72"/>
      <c r="D397" s="71"/>
      <c r="E397" s="71"/>
      <c r="F397" s="71"/>
      <c r="G397" s="71">
        <v>80.095870971679602</v>
      </c>
      <c r="H397" s="71"/>
      <c r="I397" s="73"/>
      <c r="K397" s="48"/>
      <c r="L397" s="47"/>
      <c r="M397" s="47"/>
      <c r="N397" s="47"/>
      <c r="O397" s="47">
        <v>66.889480590820298</v>
      </c>
      <c r="P397" s="47"/>
      <c r="Q397" s="49"/>
      <c r="S397" s="48"/>
      <c r="T397" s="47"/>
      <c r="U397" s="47"/>
      <c r="V397" s="47"/>
      <c r="W397" s="47">
        <v>1.42703068256378</v>
      </c>
      <c r="X397" s="47"/>
      <c r="Y397" s="49"/>
      <c r="AA397" s="48"/>
      <c r="AB397" s="47"/>
      <c r="AC397" s="47"/>
      <c r="AD397" s="47"/>
      <c r="AE397" s="47">
        <v>69.371063232421804</v>
      </c>
      <c r="AF397" s="47"/>
      <c r="AG397" s="49"/>
      <c r="AI397" s="48"/>
      <c r="AJ397" s="47"/>
      <c r="AK397" s="47"/>
      <c r="AL397" s="47"/>
      <c r="AM397" s="47">
        <v>3.90860795974731</v>
      </c>
      <c r="AN397" s="47"/>
      <c r="AO397" s="49"/>
      <c r="AQ397" s="48"/>
      <c r="AR397" s="47"/>
      <c r="AS397" s="47"/>
      <c r="AT397" s="47"/>
      <c r="AU397" s="47">
        <v>66.247482299804602</v>
      </c>
      <c r="AV397" s="47"/>
      <c r="AW397" s="49"/>
    </row>
    <row r="398" spans="3:49" x14ac:dyDescent="0.3">
      <c r="C398" s="72"/>
      <c r="D398" s="71"/>
      <c r="E398" s="71"/>
      <c r="F398" s="71"/>
      <c r="G398" s="71">
        <v>68.531494140625</v>
      </c>
      <c r="H398" s="71"/>
      <c r="I398" s="73"/>
      <c r="K398" s="48"/>
      <c r="L398" s="47"/>
      <c r="M398" s="47"/>
      <c r="N398" s="47"/>
      <c r="O398" s="47">
        <v>73.784690856933594</v>
      </c>
      <c r="P398" s="47"/>
      <c r="Q398" s="49"/>
      <c r="S398" s="48"/>
      <c r="T398" s="47"/>
      <c r="U398" s="47"/>
      <c r="V398" s="47"/>
      <c r="W398" s="47">
        <v>1.2668859958648599</v>
      </c>
      <c r="X398" s="47"/>
      <c r="Y398" s="49"/>
      <c r="AA398" s="48"/>
      <c r="AB398" s="47"/>
      <c r="AC398" s="47"/>
      <c r="AD398" s="47"/>
      <c r="AE398" s="47">
        <v>77.165283203125</v>
      </c>
      <c r="AF398" s="47"/>
      <c r="AG398" s="49"/>
      <c r="AI398" s="48"/>
      <c r="AJ398" s="47"/>
      <c r="AK398" s="47"/>
      <c r="AL398" s="47"/>
      <c r="AM398" s="47">
        <v>4.64747714996337</v>
      </c>
      <c r="AN398" s="47"/>
      <c r="AO398" s="49"/>
      <c r="AQ398" s="48"/>
      <c r="AR398" s="47"/>
      <c r="AS398" s="47"/>
      <c r="AT398" s="47"/>
      <c r="AU398" s="47">
        <v>73.443580627441406</v>
      </c>
      <c r="AV398" s="47"/>
      <c r="AW398" s="49"/>
    </row>
    <row r="399" spans="3:49" x14ac:dyDescent="0.3">
      <c r="C399" s="72"/>
      <c r="D399" s="71"/>
      <c r="E399" s="71"/>
      <c r="F399" s="71"/>
      <c r="G399" s="71">
        <v>80.095870971679602</v>
      </c>
      <c r="H399" s="71"/>
      <c r="I399" s="73"/>
      <c r="K399" s="48"/>
      <c r="L399" s="47"/>
      <c r="M399" s="47"/>
      <c r="N399" s="47"/>
      <c r="O399" s="47">
        <v>73.784690856933594</v>
      </c>
      <c r="P399" s="47"/>
      <c r="Q399" s="49"/>
      <c r="S399" s="48"/>
      <c r="T399" s="47"/>
      <c r="U399" s="47"/>
      <c r="V399" s="47"/>
      <c r="W399" s="47">
        <v>1.2668859958648599</v>
      </c>
      <c r="X399" s="47"/>
      <c r="Y399" s="49"/>
      <c r="AA399" s="48"/>
      <c r="AB399" s="47"/>
      <c r="AC399" s="47"/>
      <c r="AD399" s="47"/>
      <c r="AE399" s="47">
        <v>77.165283203125</v>
      </c>
      <c r="AF399" s="47"/>
      <c r="AG399" s="49"/>
      <c r="AI399" s="48"/>
      <c r="AJ399" s="47"/>
      <c r="AK399" s="47"/>
      <c r="AL399" s="47"/>
      <c r="AM399" s="47">
        <v>4.64747714996337</v>
      </c>
      <c r="AN399" s="47"/>
      <c r="AO399" s="49"/>
      <c r="AQ399" s="48"/>
      <c r="AR399" s="47"/>
      <c r="AS399" s="47"/>
      <c r="AT399" s="47"/>
      <c r="AU399" s="47">
        <v>73.443580627441406</v>
      </c>
      <c r="AV399" s="47"/>
      <c r="AW399" s="49"/>
    </row>
    <row r="400" spans="3:49" x14ac:dyDescent="0.3">
      <c r="C400" s="72"/>
      <c r="D400" s="71"/>
      <c r="E400" s="71"/>
      <c r="F400" s="71"/>
      <c r="G400" s="71">
        <v>68.531494140625</v>
      </c>
      <c r="H400" s="71"/>
      <c r="I400" s="73"/>
      <c r="K400" s="48"/>
      <c r="L400" s="47"/>
      <c r="M400" s="47"/>
      <c r="N400" s="47"/>
      <c r="O400" s="47">
        <v>53.01806640625</v>
      </c>
      <c r="P400" s="47"/>
      <c r="Q400" s="49"/>
      <c r="S400" s="48"/>
      <c r="T400" s="47"/>
      <c r="U400" s="47"/>
      <c r="V400" s="47"/>
      <c r="W400" s="47">
        <v>2.1571288108825599</v>
      </c>
      <c r="X400" s="47"/>
      <c r="Y400" s="49"/>
      <c r="AA400" s="48"/>
      <c r="AB400" s="47"/>
      <c r="AC400" s="47"/>
      <c r="AD400" s="47"/>
      <c r="AE400" s="47">
        <v>54.662151336669901</v>
      </c>
      <c r="AF400" s="47"/>
      <c r="AG400" s="49"/>
      <c r="AI400" s="48"/>
      <c r="AJ400" s="47"/>
      <c r="AK400" s="47"/>
      <c r="AL400" s="47"/>
      <c r="AM400" s="47">
        <v>3.8012158870696999</v>
      </c>
      <c r="AN400" s="47"/>
      <c r="AO400" s="49"/>
      <c r="AQ400" s="48"/>
      <c r="AR400" s="47"/>
      <c r="AS400" s="47"/>
      <c r="AT400" s="47"/>
      <c r="AU400" s="47">
        <v>51.385364532470703</v>
      </c>
      <c r="AV400" s="47"/>
      <c r="AW400" s="49"/>
    </row>
    <row r="401" spans="3:49" x14ac:dyDescent="0.3">
      <c r="C401" s="72"/>
      <c r="D401" s="71"/>
      <c r="E401" s="71"/>
      <c r="F401" s="71"/>
      <c r="G401" s="71">
        <v>60.219154357910099</v>
      </c>
      <c r="H401" s="71"/>
      <c r="I401" s="73"/>
      <c r="K401" s="48"/>
      <c r="L401" s="47"/>
      <c r="M401" s="47"/>
      <c r="N401" s="47"/>
      <c r="O401" s="47">
        <v>61.959346771240199</v>
      </c>
      <c r="P401" s="47"/>
      <c r="Q401" s="49"/>
      <c r="S401" s="48"/>
      <c r="T401" s="47"/>
      <c r="U401" s="47"/>
      <c r="V401" s="47"/>
      <c r="W401" s="47">
        <v>1.35686182975769</v>
      </c>
      <c r="X401" s="47"/>
      <c r="Y401" s="49"/>
      <c r="AA401" s="48"/>
      <c r="AB401" s="47"/>
      <c r="AC401" s="47"/>
      <c r="AD401" s="47"/>
      <c r="AE401" s="47">
        <v>65.4564208984375</v>
      </c>
      <c r="AF401" s="47"/>
      <c r="AG401" s="49"/>
      <c r="AI401" s="48"/>
      <c r="AJ401" s="47"/>
      <c r="AK401" s="47"/>
      <c r="AL401" s="47"/>
      <c r="AM401" s="47">
        <v>4.8539361953735298</v>
      </c>
      <c r="AN401" s="47"/>
      <c r="AO401" s="49"/>
      <c r="AQ401" s="48"/>
      <c r="AR401" s="47"/>
      <c r="AS401" s="47"/>
      <c r="AT401" s="47"/>
      <c r="AU401" s="47">
        <v>61.356643676757798</v>
      </c>
      <c r="AV401" s="47"/>
      <c r="AW401" s="49"/>
    </row>
    <row r="402" spans="3:49" x14ac:dyDescent="0.3">
      <c r="C402" s="72"/>
      <c r="D402" s="71"/>
      <c r="E402" s="71"/>
      <c r="F402" s="71"/>
      <c r="G402" s="71">
        <v>79.5914306640625</v>
      </c>
      <c r="H402" s="71"/>
      <c r="I402" s="73"/>
      <c r="K402" s="48"/>
      <c r="L402" s="47"/>
      <c r="M402" s="47"/>
      <c r="N402" s="47"/>
      <c r="O402" s="47">
        <v>71.461845397949205</v>
      </c>
      <c r="P402" s="47"/>
      <c r="Q402" s="49"/>
      <c r="S402" s="48"/>
      <c r="T402" s="47"/>
      <c r="U402" s="47"/>
      <c r="V402" s="47"/>
      <c r="W402" s="47">
        <v>1.2856425046920701</v>
      </c>
      <c r="X402" s="47"/>
      <c r="Y402" s="49"/>
      <c r="AA402" s="48"/>
      <c r="AB402" s="47"/>
      <c r="AC402" s="47"/>
      <c r="AD402" s="47"/>
      <c r="AE402" s="47">
        <v>75.053627014160099</v>
      </c>
      <c r="AF402" s="47"/>
      <c r="AG402" s="49"/>
      <c r="AI402" s="48"/>
      <c r="AJ402" s="47"/>
      <c r="AK402" s="47"/>
      <c r="AL402" s="47"/>
      <c r="AM402" s="47">
        <v>4.8774180412292401</v>
      </c>
      <c r="AN402" s="47"/>
      <c r="AO402" s="49"/>
      <c r="AQ402" s="48"/>
      <c r="AR402" s="47"/>
      <c r="AS402" s="47"/>
      <c r="AT402" s="47"/>
      <c r="AU402" s="47">
        <v>71.083053588867102</v>
      </c>
      <c r="AV402" s="47"/>
      <c r="AW402" s="49"/>
    </row>
    <row r="403" spans="3:49" x14ac:dyDescent="0.3">
      <c r="C403" s="72"/>
      <c r="D403" s="71"/>
      <c r="E403" s="71"/>
      <c r="F403" s="71"/>
      <c r="G403" s="71">
        <v>79.5914306640625</v>
      </c>
      <c r="H403" s="71"/>
      <c r="I403" s="73"/>
      <c r="K403" s="48"/>
      <c r="L403" s="47"/>
      <c r="M403" s="47"/>
      <c r="N403" s="47"/>
      <c r="O403" s="47">
        <v>81.602706909179602</v>
      </c>
      <c r="P403" s="47"/>
      <c r="Q403" s="49"/>
      <c r="S403" s="48"/>
      <c r="T403" s="47"/>
      <c r="U403" s="47"/>
      <c r="V403" s="47"/>
      <c r="W403" s="47">
        <v>1.2118954658508301</v>
      </c>
      <c r="X403" s="47"/>
      <c r="Y403" s="49"/>
      <c r="AA403" s="48"/>
      <c r="AB403" s="47"/>
      <c r="AC403" s="47"/>
      <c r="AD403" s="47"/>
      <c r="AE403" s="47">
        <v>85.616920471191406</v>
      </c>
      <c r="AF403" s="47"/>
      <c r="AG403" s="49"/>
      <c r="AI403" s="48"/>
      <c r="AJ403" s="47"/>
      <c r="AK403" s="47"/>
      <c r="AL403" s="47"/>
      <c r="AM403" s="47">
        <v>5.2261114120483398</v>
      </c>
      <c r="AN403" s="47"/>
      <c r="AO403" s="49"/>
      <c r="AQ403" s="48"/>
      <c r="AR403" s="47"/>
      <c r="AS403" s="47"/>
      <c r="AT403" s="47"/>
      <c r="AU403" s="47">
        <v>81.414611816406193</v>
      </c>
      <c r="AV403" s="47"/>
      <c r="AW403" s="49"/>
    </row>
    <row r="404" spans="3:49" x14ac:dyDescent="0.3">
      <c r="C404" s="72"/>
      <c r="D404" s="71"/>
      <c r="E404" s="71"/>
      <c r="F404" s="71"/>
      <c r="G404" s="71">
        <v>80.095870971679602</v>
      </c>
      <c r="H404" s="71"/>
      <c r="I404" s="73"/>
      <c r="K404" s="48"/>
      <c r="L404" s="47"/>
      <c r="M404" s="47"/>
      <c r="N404" s="47"/>
      <c r="O404" s="47">
        <v>75.843215942382798</v>
      </c>
      <c r="P404" s="47"/>
      <c r="Q404" s="49"/>
      <c r="S404" s="48"/>
      <c r="T404" s="47"/>
      <c r="U404" s="47"/>
      <c r="V404" s="47"/>
      <c r="W404" s="47">
        <v>1.2869397401809599</v>
      </c>
      <c r="X404" s="47"/>
      <c r="Y404" s="49"/>
      <c r="AA404" s="48"/>
      <c r="AB404" s="47"/>
      <c r="AC404" s="47"/>
      <c r="AD404" s="47"/>
      <c r="AE404" s="47">
        <v>78.973663330078097</v>
      </c>
      <c r="AF404" s="47"/>
      <c r="AG404" s="49"/>
      <c r="AI404" s="48"/>
      <c r="AJ404" s="47"/>
      <c r="AK404" s="47"/>
      <c r="AL404" s="47"/>
      <c r="AM404" s="47">
        <v>4.4173879623412997</v>
      </c>
      <c r="AN404" s="47"/>
      <c r="AO404" s="49"/>
      <c r="AQ404" s="48"/>
      <c r="AR404" s="47"/>
      <c r="AS404" s="47"/>
      <c r="AT404" s="47"/>
      <c r="AU404" s="47">
        <v>75.447196960449205</v>
      </c>
      <c r="AV404" s="47"/>
      <c r="AW404" s="49"/>
    </row>
    <row r="405" spans="3:49" x14ac:dyDescent="0.3">
      <c r="C405" s="72"/>
      <c r="D405" s="71"/>
      <c r="E405" s="71"/>
      <c r="F405" s="71"/>
      <c r="G405" s="71">
        <v>68.531494140625</v>
      </c>
      <c r="H405" s="71"/>
      <c r="I405" s="73"/>
      <c r="K405" s="48"/>
      <c r="L405" s="47"/>
      <c r="M405" s="47"/>
      <c r="N405" s="47"/>
      <c r="O405" s="47">
        <v>53.01806640625</v>
      </c>
      <c r="P405" s="47"/>
      <c r="Q405" s="49"/>
      <c r="S405" s="48"/>
      <c r="T405" s="47"/>
      <c r="U405" s="47"/>
      <c r="V405" s="47"/>
      <c r="W405" s="47">
        <v>2.1571288108825599</v>
      </c>
      <c r="X405" s="47"/>
      <c r="Y405" s="49"/>
      <c r="AA405" s="48"/>
      <c r="AB405" s="47"/>
      <c r="AC405" s="47"/>
      <c r="AD405" s="47"/>
      <c r="AE405" s="47">
        <v>54.662151336669901</v>
      </c>
      <c r="AF405" s="47"/>
      <c r="AG405" s="49"/>
      <c r="AI405" s="48"/>
      <c r="AJ405" s="47"/>
      <c r="AK405" s="47"/>
      <c r="AL405" s="47"/>
      <c r="AM405" s="47">
        <v>3.8012158870696999</v>
      </c>
      <c r="AN405" s="47"/>
      <c r="AO405" s="49"/>
      <c r="AQ405" s="48"/>
      <c r="AR405" s="47"/>
      <c r="AS405" s="47"/>
      <c r="AT405" s="47"/>
      <c r="AU405" s="47">
        <v>51.385364532470703</v>
      </c>
      <c r="AV405" s="47"/>
      <c r="AW405" s="49"/>
    </row>
    <row r="406" spans="3:49" x14ac:dyDescent="0.3">
      <c r="C406" s="72"/>
      <c r="D406" s="71"/>
      <c r="E406" s="71"/>
      <c r="F406" s="71"/>
      <c r="G406" s="71">
        <v>80.095870971679602</v>
      </c>
      <c r="H406" s="71"/>
      <c r="I406" s="73"/>
      <c r="K406" s="48"/>
      <c r="L406" s="47"/>
      <c r="M406" s="47"/>
      <c r="N406" s="47"/>
      <c r="O406" s="47">
        <v>75.843215942382798</v>
      </c>
      <c r="P406" s="47"/>
      <c r="Q406" s="49"/>
      <c r="S406" s="48"/>
      <c r="T406" s="47"/>
      <c r="U406" s="47"/>
      <c r="V406" s="47"/>
      <c r="W406" s="47">
        <v>1.2869397401809599</v>
      </c>
      <c r="X406" s="47"/>
      <c r="Y406" s="49"/>
      <c r="AA406" s="48"/>
      <c r="AB406" s="47"/>
      <c r="AC406" s="47"/>
      <c r="AD406" s="47"/>
      <c r="AE406" s="47">
        <v>78.973663330078097</v>
      </c>
      <c r="AF406" s="47"/>
      <c r="AG406" s="49"/>
      <c r="AI406" s="48"/>
      <c r="AJ406" s="47"/>
      <c r="AK406" s="47"/>
      <c r="AL406" s="47"/>
      <c r="AM406" s="47">
        <v>4.4173879623412997</v>
      </c>
      <c r="AN406" s="47"/>
      <c r="AO406" s="49"/>
      <c r="AQ406" s="48"/>
      <c r="AR406" s="47"/>
      <c r="AS406" s="47"/>
      <c r="AT406" s="47"/>
      <c r="AU406" s="47">
        <v>75.447196960449205</v>
      </c>
      <c r="AV406" s="47"/>
      <c r="AW406" s="49"/>
    </row>
    <row r="407" spans="3:49" x14ac:dyDescent="0.3">
      <c r="C407" s="72"/>
      <c r="D407" s="71"/>
      <c r="E407" s="71"/>
      <c r="F407" s="71"/>
      <c r="G407" s="71">
        <v>80.095870971679602</v>
      </c>
      <c r="H407" s="71"/>
      <c r="I407" s="73"/>
      <c r="K407" s="48"/>
      <c r="L407" s="47"/>
      <c r="M407" s="47"/>
      <c r="N407" s="47"/>
      <c r="O407" s="47">
        <v>75.843215942382798</v>
      </c>
      <c r="P407" s="47"/>
      <c r="Q407" s="49"/>
      <c r="S407" s="48"/>
      <c r="T407" s="47"/>
      <c r="U407" s="47"/>
      <c r="V407" s="47"/>
      <c r="W407" s="47">
        <v>1.2869397401809599</v>
      </c>
      <c r="X407" s="47"/>
      <c r="Y407" s="49"/>
      <c r="AA407" s="48"/>
      <c r="AB407" s="47"/>
      <c r="AC407" s="47"/>
      <c r="AD407" s="47"/>
      <c r="AE407" s="47">
        <v>78.973663330078097</v>
      </c>
      <c r="AF407" s="47"/>
      <c r="AG407" s="49"/>
      <c r="AI407" s="48"/>
      <c r="AJ407" s="47"/>
      <c r="AK407" s="47"/>
      <c r="AL407" s="47"/>
      <c r="AM407" s="47">
        <v>4.4173879623412997</v>
      </c>
      <c r="AN407" s="47"/>
      <c r="AO407" s="49"/>
      <c r="AQ407" s="48"/>
      <c r="AR407" s="47"/>
      <c r="AS407" s="47"/>
      <c r="AT407" s="47"/>
      <c r="AU407" s="47">
        <v>75.447196960449205</v>
      </c>
      <c r="AV407" s="47"/>
      <c r="AW407" s="49"/>
    </row>
    <row r="408" spans="3:49" x14ac:dyDescent="0.3">
      <c r="C408" s="72"/>
      <c r="D408" s="71"/>
      <c r="E408" s="71"/>
      <c r="F408" s="71"/>
      <c r="G408" s="71">
        <v>80.095870971679602</v>
      </c>
      <c r="H408" s="71"/>
      <c r="I408" s="73"/>
      <c r="K408" s="48"/>
      <c r="L408" s="47"/>
      <c r="M408" s="47"/>
      <c r="N408" s="47"/>
      <c r="O408" s="47">
        <v>75.843215942382798</v>
      </c>
      <c r="P408" s="47"/>
      <c r="Q408" s="49"/>
      <c r="S408" s="48"/>
      <c r="T408" s="47"/>
      <c r="U408" s="47"/>
      <c r="V408" s="47"/>
      <c r="W408" s="47">
        <v>1.2869397401809599</v>
      </c>
      <c r="X408" s="47"/>
      <c r="Y408" s="49"/>
      <c r="AA408" s="48"/>
      <c r="AB408" s="47"/>
      <c r="AC408" s="47"/>
      <c r="AD408" s="47"/>
      <c r="AE408" s="47">
        <v>78.973663330078097</v>
      </c>
      <c r="AF408" s="47"/>
      <c r="AG408" s="49"/>
      <c r="AI408" s="48"/>
      <c r="AJ408" s="47"/>
      <c r="AK408" s="47"/>
      <c r="AL408" s="47"/>
      <c r="AM408" s="47">
        <v>4.4173879623412997</v>
      </c>
      <c r="AN408" s="47"/>
      <c r="AO408" s="49"/>
      <c r="AQ408" s="48"/>
      <c r="AR408" s="47"/>
      <c r="AS408" s="47"/>
      <c r="AT408" s="47"/>
      <c r="AU408" s="47">
        <v>75.447196960449205</v>
      </c>
      <c r="AV408" s="47"/>
      <c r="AW408" s="49"/>
    </row>
    <row r="409" spans="3:49" x14ac:dyDescent="0.3">
      <c r="C409" s="72"/>
      <c r="D409" s="71"/>
      <c r="E409" s="71"/>
      <c r="F409" s="71"/>
      <c r="G409" s="71">
        <v>80.095870971679602</v>
      </c>
      <c r="H409" s="71"/>
      <c r="I409" s="73"/>
      <c r="K409" s="48"/>
      <c r="L409" s="47"/>
      <c r="M409" s="47"/>
      <c r="N409" s="47"/>
      <c r="O409" s="47">
        <v>75.843215942382798</v>
      </c>
      <c r="P409" s="47"/>
      <c r="Q409" s="49"/>
      <c r="S409" s="48"/>
      <c r="T409" s="47"/>
      <c r="U409" s="47"/>
      <c r="V409" s="47"/>
      <c r="W409" s="47">
        <v>1.2869397401809599</v>
      </c>
      <c r="X409" s="47"/>
      <c r="Y409" s="49"/>
      <c r="AA409" s="48"/>
      <c r="AB409" s="47"/>
      <c r="AC409" s="47"/>
      <c r="AD409" s="47"/>
      <c r="AE409" s="47">
        <v>78.973663330078097</v>
      </c>
      <c r="AF409" s="47"/>
      <c r="AG409" s="49"/>
      <c r="AI409" s="48"/>
      <c r="AJ409" s="47"/>
      <c r="AK409" s="47"/>
      <c r="AL409" s="47"/>
      <c r="AM409" s="47">
        <v>4.4173879623412997</v>
      </c>
      <c r="AN409" s="47"/>
      <c r="AO409" s="49"/>
      <c r="AQ409" s="48"/>
      <c r="AR409" s="47"/>
      <c r="AS409" s="47"/>
      <c r="AT409" s="47"/>
      <c r="AU409" s="47">
        <v>75.447196960449205</v>
      </c>
      <c r="AV409" s="47"/>
      <c r="AW409" s="49"/>
    </row>
    <row r="410" spans="3:49" x14ac:dyDescent="0.3">
      <c r="C410" s="72"/>
      <c r="D410" s="71"/>
      <c r="E410" s="71"/>
      <c r="F410" s="71"/>
      <c r="G410" s="71">
        <v>80.095870971679602</v>
      </c>
      <c r="H410" s="71"/>
      <c r="I410" s="73"/>
      <c r="K410" s="48"/>
      <c r="L410" s="47"/>
      <c r="M410" s="47"/>
      <c r="N410" s="47"/>
      <c r="O410" s="47">
        <v>75.843215942382798</v>
      </c>
      <c r="P410" s="47"/>
      <c r="Q410" s="49"/>
      <c r="S410" s="48"/>
      <c r="T410" s="47"/>
      <c r="U410" s="47"/>
      <c r="V410" s="47"/>
      <c r="W410" s="47">
        <v>1.2869397401809599</v>
      </c>
      <c r="X410" s="47"/>
      <c r="Y410" s="49"/>
      <c r="AA410" s="48"/>
      <c r="AB410" s="47"/>
      <c r="AC410" s="47"/>
      <c r="AD410" s="47"/>
      <c r="AE410" s="47">
        <v>78.973663330078097</v>
      </c>
      <c r="AF410" s="47"/>
      <c r="AG410" s="49"/>
      <c r="AI410" s="48"/>
      <c r="AJ410" s="47"/>
      <c r="AK410" s="47"/>
      <c r="AL410" s="47"/>
      <c r="AM410" s="47">
        <v>4.4173879623412997</v>
      </c>
      <c r="AN410" s="47"/>
      <c r="AO410" s="49"/>
      <c r="AQ410" s="48"/>
      <c r="AR410" s="47"/>
      <c r="AS410" s="47"/>
      <c r="AT410" s="47"/>
      <c r="AU410" s="47">
        <v>75.447196960449205</v>
      </c>
      <c r="AV410" s="47"/>
      <c r="AW410" s="49"/>
    </row>
    <row r="411" spans="3:49" x14ac:dyDescent="0.3">
      <c r="C411" s="72"/>
      <c r="D411" s="71"/>
      <c r="E411" s="71"/>
      <c r="F411" s="71"/>
      <c r="G411" s="71">
        <v>80.095870971679602</v>
      </c>
      <c r="H411" s="71"/>
      <c r="I411" s="73"/>
      <c r="K411" s="48"/>
      <c r="L411" s="47"/>
      <c r="M411" s="47"/>
      <c r="N411" s="47"/>
      <c r="O411" s="47">
        <v>73.784690856933594</v>
      </c>
      <c r="P411" s="47"/>
      <c r="Q411" s="49"/>
      <c r="S411" s="48"/>
      <c r="T411" s="47"/>
      <c r="U411" s="47"/>
      <c r="V411" s="47"/>
      <c r="W411" s="47">
        <v>1.2668859958648599</v>
      </c>
      <c r="X411" s="47"/>
      <c r="Y411" s="49"/>
      <c r="AA411" s="48"/>
      <c r="AB411" s="47"/>
      <c r="AC411" s="47"/>
      <c r="AD411" s="47"/>
      <c r="AE411" s="47">
        <v>77.165283203125</v>
      </c>
      <c r="AF411" s="47"/>
      <c r="AG411" s="49"/>
      <c r="AI411" s="48"/>
      <c r="AJ411" s="47"/>
      <c r="AK411" s="47"/>
      <c r="AL411" s="47"/>
      <c r="AM411" s="47">
        <v>4.64747714996337</v>
      </c>
      <c r="AN411" s="47"/>
      <c r="AO411" s="49"/>
      <c r="AQ411" s="48"/>
      <c r="AR411" s="47"/>
      <c r="AS411" s="47"/>
      <c r="AT411" s="47"/>
      <c r="AU411" s="47">
        <v>73.443580627441406</v>
      </c>
      <c r="AV411" s="47"/>
      <c r="AW411" s="49"/>
    </row>
    <row r="412" spans="3:49" x14ac:dyDescent="0.3">
      <c r="C412" s="72"/>
      <c r="D412" s="71"/>
      <c r="E412" s="71"/>
      <c r="F412" s="71"/>
      <c r="G412" s="71">
        <v>80.095870971679602</v>
      </c>
      <c r="H412" s="71"/>
      <c r="I412" s="73"/>
      <c r="K412" s="48"/>
      <c r="L412" s="47"/>
      <c r="M412" s="47"/>
      <c r="N412" s="47"/>
      <c r="O412" s="47">
        <v>83.306846618652301</v>
      </c>
      <c r="P412" s="47"/>
      <c r="Q412" s="49"/>
      <c r="S412" s="48"/>
      <c r="T412" s="47"/>
      <c r="U412" s="47"/>
      <c r="V412" s="47"/>
      <c r="W412" s="47">
        <v>1.20331895351409</v>
      </c>
      <c r="X412" s="47"/>
      <c r="Y412" s="49"/>
      <c r="AA412" s="48"/>
      <c r="AB412" s="47"/>
      <c r="AC412" s="47"/>
      <c r="AD412" s="47"/>
      <c r="AE412" s="47">
        <v>87.372955322265597</v>
      </c>
      <c r="AF412" s="47"/>
      <c r="AG412" s="49"/>
      <c r="AI412" s="48"/>
      <c r="AJ412" s="47"/>
      <c r="AK412" s="47"/>
      <c r="AL412" s="47"/>
      <c r="AM412" s="47">
        <v>5.26942634582519</v>
      </c>
      <c r="AN412" s="47"/>
      <c r="AO412" s="49"/>
      <c r="AQ412" s="48"/>
      <c r="AR412" s="47"/>
      <c r="AS412" s="47"/>
      <c r="AT412" s="47"/>
      <c r="AU412" s="47">
        <v>83.103645324707003</v>
      </c>
      <c r="AV412" s="47"/>
      <c r="AW412" s="49"/>
    </row>
    <row r="413" spans="3:49" x14ac:dyDescent="0.3">
      <c r="C413" s="72"/>
      <c r="D413" s="71"/>
      <c r="E413" s="71"/>
      <c r="F413" s="71"/>
      <c r="G413" s="71">
        <v>80.095870971679602</v>
      </c>
      <c r="H413" s="71"/>
      <c r="I413" s="73"/>
      <c r="K413" s="48"/>
      <c r="L413" s="47"/>
      <c r="M413" s="47"/>
      <c r="N413" s="47"/>
      <c r="O413" s="47">
        <v>83.306846618652301</v>
      </c>
      <c r="P413" s="47"/>
      <c r="Q413" s="49"/>
      <c r="S413" s="48"/>
      <c r="T413" s="47"/>
      <c r="U413" s="47"/>
      <c r="V413" s="47"/>
      <c r="W413" s="47">
        <v>1.20331895351409</v>
      </c>
      <c r="X413" s="47"/>
      <c r="Y413" s="49"/>
      <c r="AA413" s="48"/>
      <c r="AB413" s="47"/>
      <c r="AC413" s="47"/>
      <c r="AD413" s="47"/>
      <c r="AE413" s="47">
        <v>87.372955322265597</v>
      </c>
      <c r="AF413" s="47"/>
      <c r="AG413" s="49"/>
      <c r="AI413" s="48"/>
      <c r="AJ413" s="47"/>
      <c r="AK413" s="47"/>
      <c r="AL413" s="47"/>
      <c r="AM413" s="47">
        <v>5.26942634582519</v>
      </c>
      <c r="AN413" s="47"/>
      <c r="AO413" s="49"/>
      <c r="AQ413" s="48"/>
      <c r="AR413" s="47"/>
      <c r="AS413" s="47"/>
      <c r="AT413" s="47"/>
      <c r="AU413" s="47">
        <v>83.103645324707003</v>
      </c>
      <c r="AV413" s="47"/>
      <c r="AW413" s="49"/>
    </row>
    <row r="414" spans="3:49" x14ac:dyDescent="0.3">
      <c r="C414" s="72"/>
      <c r="D414" s="71"/>
      <c r="E414" s="71"/>
      <c r="F414" s="71"/>
      <c r="G414" s="71">
        <v>68.531494140625</v>
      </c>
      <c r="H414" s="71"/>
      <c r="I414" s="73"/>
      <c r="K414" s="48"/>
      <c r="L414" s="47"/>
      <c r="M414" s="47"/>
      <c r="N414" s="47"/>
      <c r="O414" s="47">
        <v>66.889480590820298</v>
      </c>
      <c r="P414" s="47"/>
      <c r="Q414" s="49"/>
      <c r="S414" s="48"/>
      <c r="T414" s="47"/>
      <c r="U414" s="47"/>
      <c r="V414" s="47"/>
      <c r="W414" s="47">
        <v>1.42703068256378</v>
      </c>
      <c r="X414" s="47"/>
      <c r="Y414" s="49"/>
      <c r="AA414" s="48"/>
      <c r="AB414" s="47"/>
      <c r="AC414" s="47"/>
      <c r="AD414" s="47"/>
      <c r="AE414" s="47">
        <v>69.371063232421804</v>
      </c>
      <c r="AF414" s="47"/>
      <c r="AG414" s="49"/>
      <c r="AI414" s="48"/>
      <c r="AJ414" s="47"/>
      <c r="AK414" s="47"/>
      <c r="AL414" s="47"/>
      <c r="AM414" s="47">
        <v>3.90860795974731</v>
      </c>
      <c r="AN414" s="47"/>
      <c r="AO414" s="49"/>
      <c r="AQ414" s="48"/>
      <c r="AR414" s="47"/>
      <c r="AS414" s="47"/>
      <c r="AT414" s="47"/>
      <c r="AU414" s="47">
        <v>66.247482299804602</v>
      </c>
      <c r="AV414" s="47"/>
      <c r="AW414" s="49"/>
    </row>
    <row r="415" spans="3:49" x14ac:dyDescent="0.3">
      <c r="C415" s="72"/>
      <c r="D415" s="71"/>
      <c r="E415" s="71"/>
      <c r="F415" s="71"/>
      <c r="G415" s="71">
        <v>80.095870971679602</v>
      </c>
      <c r="H415" s="71"/>
      <c r="I415" s="73"/>
      <c r="K415" s="48"/>
      <c r="L415" s="47"/>
      <c r="M415" s="47"/>
      <c r="N415" s="47"/>
      <c r="O415" s="47">
        <v>73.784690856933594</v>
      </c>
      <c r="P415" s="47"/>
      <c r="Q415" s="49"/>
      <c r="S415" s="48"/>
      <c r="T415" s="47"/>
      <c r="U415" s="47"/>
      <c r="V415" s="47"/>
      <c r="W415" s="47">
        <v>1.2668859958648599</v>
      </c>
      <c r="X415" s="47"/>
      <c r="Y415" s="49"/>
      <c r="AA415" s="48"/>
      <c r="AB415" s="47"/>
      <c r="AC415" s="47"/>
      <c r="AD415" s="47"/>
      <c r="AE415" s="47">
        <v>77.165283203125</v>
      </c>
      <c r="AF415" s="47"/>
      <c r="AG415" s="49"/>
      <c r="AI415" s="48"/>
      <c r="AJ415" s="47"/>
      <c r="AK415" s="47"/>
      <c r="AL415" s="47"/>
      <c r="AM415" s="47">
        <v>4.64747714996337</v>
      </c>
      <c r="AN415" s="47"/>
      <c r="AO415" s="49"/>
      <c r="AQ415" s="48"/>
      <c r="AR415" s="47"/>
      <c r="AS415" s="47"/>
      <c r="AT415" s="47"/>
      <c r="AU415" s="47">
        <v>73.443580627441406</v>
      </c>
      <c r="AV415" s="47"/>
      <c r="AW415" s="49"/>
    </row>
    <row r="416" spans="3:49" x14ac:dyDescent="0.3">
      <c r="C416" s="72"/>
      <c r="D416" s="71"/>
      <c r="E416" s="71"/>
      <c r="F416" s="71"/>
      <c r="G416" s="71">
        <v>68.531494140625</v>
      </c>
      <c r="H416" s="71"/>
      <c r="I416" s="73"/>
      <c r="K416" s="48"/>
      <c r="L416" s="47"/>
      <c r="M416" s="47"/>
      <c r="N416" s="47"/>
      <c r="O416" s="47">
        <v>73.784690856933594</v>
      </c>
      <c r="P416" s="47"/>
      <c r="Q416" s="49"/>
      <c r="S416" s="48"/>
      <c r="T416" s="47"/>
      <c r="U416" s="47"/>
      <c r="V416" s="47"/>
      <c r="W416" s="47">
        <v>1.2668859958648599</v>
      </c>
      <c r="X416" s="47"/>
      <c r="Y416" s="49"/>
      <c r="AA416" s="48"/>
      <c r="AB416" s="47"/>
      <c r="AC416" s="47"/>
      <c r="AD416" s="47"/>
      <c r="AE416" s="47">
        <v>77.165283203125</v>
      </c>
      <c r="AF416" s="47"/>
      <c r="AG416" s="49"/>
      <c r="AI416" s="48"/>
      <c r="AJ416" s="47"/>
      <c r="AK416" s="47"/>
      <c r="AL416" s="47"/>
      <c r="AM416" s="47">
        <v>4.64747714996337</v>
      </c>
      <c r="AN416" s="47"/>
      <c r="AO416" s="49"/>
      <c r="AQ416" s="48"/>
      <c r="AR416" s="47"/>
      <c r="AS416" s="47"/>
      <c r="AT416" s="47"/>
      <c r="AU416" s="47">
        <v>73.443580627441406</v>
      </c>
      <c r="AV416" s="47"/>
      <c r="AW416" s="49"/>
    </row>
    <row r="417" spans="3:49" x14ac:dyDescent="0.3">
      <c r="C417" s="72"/>
      <c r="D417" s="71"/>
      <c r="E417" s="71"/>
      <c r="F417" s="71"/>
      <c r="G417" s="71">
        <v>80.095870971679602</v>
      </c>
      <c r="H417" s="71"/>
      <c r="I417" s="73"/>
      <c r="K417" s="48"/>
      <c r="L417" s="47"/>
      <c r="M417" s="47"/>
      <c r="N417" s="47"/>
      <c r="O417" s="47">
        <v>73.784690856933594</v>
      </c>
      <c r="P417" s="47"/>
      <c r="Q417" s="49"/>
      <c r="S417" s="48"/>
      <c r="T417" s="47"/>
      <c r="U417" s="47"/>
      <c r="V417" s="47"/>
      <c r="W417" s="47">
        <v>1.2668859958648599</v>
      </c>
      <c r="X417" s="47"/>
      <c r="Y417" s="49"/>
      <c r="AA417" s="48"/>
      <c r="AB417" s="47"/>
      <c r="AC417" s="47"/>
      <c r="AD417" s="47"/>
      <c r="AE417" s="47">
        <v>77.165283203125</v>
      </c>
      <c r="AF417" s="47"/>
      <c r="AG417" s="49"/>
      <c r="AI417" s="48"/>
      <c r="AJ417" s="47"/>
      <c r="AK417" s="47"/>
      <c r="AL417" s="47"/>
      <c r="AM417" s="47">
        <v>4.64747714996337</v>
      </c>
      <c r="AN417" s="47"/>
      <c r="AO417" s="49"/>
      <c r="AQ417" s="48"/>
      <c r="AR417" s="47"/>
      <c r="AS417" s="47"/>
      <c r="AT417" s="47"/>
      <c r="AU417" s="47">
        <v>73.443580627441406</v>
      </c>
      <c r="AV417" s="47"/>
      <c r="AW417" s="49"/>
    </row>
    <row r="418" spans="3:49" x14ac:dyDescent="0.3">
      <c r="C418" s="72"/>
      <c r="D418" s="71"/>
      <c r="E418" s="71"/>
      <c r="F418" s="71"/>
      <c r="G418" s="71">
        <v>79.5914306640625</v>
      </c>
      <c r="H418" s="71"/>
      <c r="I418" s="73"/>
      <c r="K418" s="48"/>
      <c r="L418" s="47"/>
      <c r="M418" s="47"/>
      <c r="N418" s="47"/>
      <c r="O418" s="47">
        <v>71.461845397949205</v>
      </c>
      <c r="P418" s="47"/>
      <c r="Q418" s="49"/>
      <c r="S418" s="48"/>
      <c r="T418" s="47"/>
      <c r="U418" s="47"/>
      <c r="V418" s="47"/>
      <c r="W418" s="47">
        <v>1.2856425046920701</v>
      </c>
      <c r="X418" s="47"/>
      <c r="Y418" s="49"/>
      <c r="AA418" s="48"/>
      <c r="AB418" s="47"/>
      <c r="AC418" s="47"/>
      <c r="AD418" s="47"/>
      <c r="AE418" s="47">
        <v>75.053627014160099</v>
      </c>
      <c r="AF418" s="47"/>
      <c r="AG418" s="49"/>
      <c r="AI418" s="48"/>
      <c r="AJ418" s="47"/>
      <c r="AK418" s="47"/>
      <c r="AL418" s="47"/>
      <c r="AM418" s="47">
        <v>4.8774180412292401</v>
      </c>
      <c r="AN418" s="47"/>
      <c r="AO418" s="49"/>
      <c r="AQ418" s="48"/>
      <c r="AR418" s="47"/>
      <c r="AS418" s="47"/>
      <c r="AT418" s="47"/>
      <c r="AU418" s="47">
        <v>71.083053588867102</v>
      </c>
      <c r="AV418" s="47"/>
      <c r="AW418" s="49"/>
    </row>
    <row r="419" spans="3:49" x14ac:dyDescent="0.3">
      <c r="C419" s="72"/>
      <c r="D419" s="71"/>
      <c r="E419" s="71"/>
      <c r="F419" s="71"/>
      <c r="G419" s="71">
        <v>79.5914306640625</v>
      </c>
      <c r="H419" s="71"/>
      <c r="I419" s="73"/>
      <c r="K419" s="48"/>
      <c r="L419" s="47"/>
      <c r="M419" s="47"/>
      <c r="N419" s="47"/>
      <c r="O419" s="47">
        <v>71.461845397949205</v>
      </c>
      <c r="P419" s="47"/>
      <c r="Q419" s="49"/>
      <c r="S419" s="48"/>
      <c r="T419" s="47"/>
      <c r="U419" s="47"/>
      <c r="V419" s="47"/>
      <c r="W419" s="47">
        <v>1.2856425046920701</v>
      </c>
      <c r="X419" s="47"/>
      <c r="Y419" s="49"/>
      <c r="AA419" s="48"/>
      <c r="AB419" s="47"/>
      <c r="AC419" s="47"/>
      <c r="AD419" s="47"/>
      <c r="AE419" s="47">
        <v>75.053627014160099</v>
      </c>
      <c r="AF419" s="47"/>
      <c r="AG419" s="49"/>
      <c r="AI419" s="48"/>
      <c r="AJ419" s="47"/>
      <c r="AK419" s="47"/>
      <c r="AL419" s="47"/>
      <c r="AM419" s="47">
        <v>4.8774180412292401</v>
      </c>
      <c r="AN419" s="47"/>
      <c r="AO419" s="49"/>
      <c r="AQ419" s="48"/>
      <c r="AR419" s="47"/>
      <c r="AS419" s="47"/>
      <c r="AT419" s="47"/>
      <c r="AU419" s="47">
        <v>71.083053588867102</v>
      </c>
      <c r="AV419" s="47"/>
      <c r="AW419" s="49"/>
    </row>
    <row r="420" spans="3:49" x14ac:dyDescent="0.3">
      <c r="C420" s="72"/>
      <c r="D420" s="71"/>
      <c r="E420" s="71"/>
      <c r="F420" s="71"/>
      <c r="G420" s="71">
        <v>80.095870971679602</v>
      </c>
      <c r="H420" s="71"/>
      <c r="I420" s="73"/>
      <c r="K420" s="48"/>
      <c r="L420" s="47"/>
      <c r="M420" s="47"/>
      <c r="N420" s="47"/>
      <c r="O420" s="47">
        <v>84.8365478515625</v>
      </c>
      <c r="P420" s="47"/>
      <c r="Q420" s="49"/>
      <c r="S420" s="48"/>
      <c r="T420" s="47"/>
      <c r="U420" s="47"/>
      <c r="V420" s="47"/>
      <c r="W420" s="47">
        <v>1.24935173988342</v>
      </c>
      <c r="X420" s="47"/>
      <c r="Y420" s="49"/>
      <c r="AA420" s="48"/>
      <c r="AB420" s="47"/>
      <c r="AC420" s="47"/>
      <c r="AD420" s="47"/>
      <c r="AE420" s="47">
        <v>88.957496643066406</v>
      </c>
      <c r="AF420" s="47"/>
      <c r="AG420" s="49"/>
      <c r="AI420" s="48"/>
      <c r="AJ420" s="47"/>
      <c r="AK420" s="47"/>
      <c r="AL420" s="47"/>
      <c r="AM420" s="47">
        <v>5.3703055381774902</v>
      </c>
      <c r="AN420" s="47"/>
      <c r="AO420" s="49"/>
      <c r="AQ420" s="48"/>
      <c r="AR420" s="47"/>
      <c r="AS420" s="47"/>
      <c r="AT420" s="47"/>
      <c r="AU420" s="47">
        <v>84.484909057617102</v>
      </c>
      <c r="AV420" s="47"/>
      <c r="AW420" s="49"/>
    </row>
    <row r="421" spans="3:49" x14ac:dyDescent="0.3">
      <c r="C421" s="72"/>
      <c r="D421" s="71"/>
      <c r="E421" s="71"/>
      <c r="F421" s="71"/>
      <c r="G421" s="71">
        <v>80.095870971679602</v>
      </c>
      <c r="H421" s="71"/>
      <c r="I421" s="73"/>
      <c r="K421" s="48"/>
      <c r="L421" s="47"/>
      <c r="M421" s="47"/>
      <c r="N421" s="47"/>
      <c r="O421" s="47">
        <v>84.8365478515625</v>
      </c>
      <c r="P421" s="47"/>
      <c r="Q421" s="49"/>
      <c r="S421" s="48"/>
      <c r="T421" s="47"/>
      <c r="U421" s="47"/>
      <c r="V421" s="47"/>
      <c r="W421" s="47">
        <v>1.24935173988342</v>
      </c>
      <c r="X421" s="47"/>
      <c r="Y421" s="49"/>
      <c r="AA421" s="48"/>
      <c r="AB421" s="47"/>
      <c r="AC421" s="47"/>
      <c r="AD421" s="47"/>
      <c r="AE421" s="47">
        <v>88.957496643066406</v>
      </c>
      <c r="AF421" s="47"/>
      <c r="AG421" s="49"/>
      <c r="AI421" s="48"/>
      <c r="AJ421" s="47"/>
      <c r="AK421" s="47"/>
      <c r="AL421" s="47"/>
      <c r="AM421" s="47">
        <v>5.3703055381774902</v>
      </c>
      <c r="AN421" s="47"/>
      <c r="AO421" s="49"/>
      <c r="AQ421" s="48"/>
      <c r="AR421" s="47"/>
      <c r="AS421" s="47"/>
      <c r="AT421" s="47"/>
      <c r="AU421" s="47">
        <v>84.484909057617102</v>
      </c>
      <c r="AV421" s="47"/>
      <c r="AW421" s="49"/>
    </row>
    <row r="422" spans="3:49" x14ac:dyDescent="0.3">
      <c r="C422" s="72"/>
      <c r="D422" s="71"/>
      <c r="E422" s="71"/>
      <c r="F422" s="71"/>
      <c r="G422" s="71">
        <v>79.5914306640625</v>
      </c>
      <c r="H422" s="71"/>
      <c r="I422" s="73"/>
      <c r="K422" s="48"/>
      <c r="L422" s="47"/>
      <c r="M422" s="47"/>
      <c r="N422" s="47"/>
      <c r="O422" s="47">
        <v>90.105171203613196</v>
      </c>
      <c r="P422" s="47"/>
      <c r="Q422" s="49"/>
      <c r="S422" s="48"/>
      <c r="T422" s="47"/>
      <c r="U422" s="47"/>
      <c r="V422" s="47"/>
      <c r="W422" s="47">
        <v>1.2362768650054901</v>
      </c>
      <c r="X422" s="47"/>
      <c r="Y422" s="49"/>
      <c r="AA422" s="48"/>
      <c r="AB422" s="47"/>
      <c r="AC422" s="47"/>
      <c r="AD422" s="47"/>
      <c r="AE422" s="47">
        <v>94.406486511230398</v>
      </c>
      <c r="AF422" s="47"/>
      <c r="AG422" s="49"/>
      <c r="AI422" s="48"/>
      <c r="AJ422" s="47"/>
      <c r="AK422" s="47"/>
      <c r="AL422" s="47"/>
      <c r="AM422" s="47">
        <v>5.5375885963439897</v>
      </c>
      <c r="AN422" s="47"/>
      <c r="AO422" s="49"/>
      <c r="AQ422" s="48"/>
      <c r="AR422" s="47"/>
      <c r="AS422" s="47"/>
      <c r="AT422" s="47"/>
      <c r="AU422" s="47">
        <v>89.939262390136705</v>
      </c>
      <c r="AV422" s="47"/>
      <c r="AW422" s="49"/>
    </row>
    <row r="423" spans="3:49" x14ac:dyDescent="0.3">
      <c r="C423" s="72"/>
      <c r="D423" s="71"/>
      <c r="E423" s="71"/>
      <c r="F423" s="71"/>
      <c r="G423" s="71">
        <v>79.5914306640625</v>
      </c>
      <c r="H423" s="71"/>
      <c r="I423" s="73"/>
      <c r="K423" s="48"/>
      <c r="L423" s="47"/>
      <c r="M423" s="47"/>
      <c r="N423" s="47"/>
      <c r="O423" s="47">
        <v>81.602706909179602</v>
      </c>
      <c r="P423" s="47"/>
      <c r="Q423" s="49"/>
      <c r="S423" s="48"/>
      <c r="T423" s="47"/>
      <c r="U423" s="47"/>
      <c r="V423" s="47"/>
      <c r="W423" s="47">
        <v>1.2118954658508301</v>
      </c>
      <c r="X423" s="47"/>
      <c r="Y423" s="49"/>
      <c r="AA423" s="48"/>
      <c r="AB423" s="47"/>
      <c r="AC423" s="47"/>
      <c r="AD423" s="47"/>
      <c r="AE423" s="47">
        <v>85.616920471191406</v>
      </c>
      <c r="AF423" s="47"/>
      <c r="AG423" s="49"/>
      <c r="AI423" s="48"/>
      <c r="AJ423" s="47"/>
      <c r="AK423" s="47"/>
      <c r="AL423" s="47"/>
      <c r="AM423" s="47">
        <v>5.2261114120483398</v>
      </c>
      <c r="AN423" s="47"/>
      <c r="AO423" s="49"/>
      <c r="AQ423" s="48"/>
      <c r="AR423" s="47"/>
      <c r="AS423" s="47"/>
      <c r="AT423" s="47"/>
      <c r="AU423" s="47">
        <v>81.414611816406193</v>
      </c>
      <c r="AV423" s="47"/>
      <c r="AW423" s="49"/>
    </row>
    <row r="424" spans="3:49" x14ac:dyDescent="0.3">
      <c r="C424" s="72"/>
      <c r="D424" s="71"/>
      <c r="E424" s="71"/>
      <c r="F424" s="71"/>
      <c r="G424" s="71">
        <v>79.5914306640625</v>
      </c>
      <c r="H424" s="71"/>
      <c r="I424" s="73"/>
      <c r="K424" s="48"/>
      <c r="L424" s="47"/>
      <c r="M424" s="47"/>
      <c r="N424" s="47"/>
      <c r="O424" s="47">
        <v>81.602706909179602</v>
      </c>
      <c r="P424" s="47"/>
      <c r="Q424" s="49"/>
      <c r="S424" s="48"/>
      <c r="T424" s="47"/>
      <c r="U424" s="47"/>
      <c r="V424" s="47"/>
      <c r="W424" s="47">
        <v>1.2118954658508301</v>
      </c>
      <c r="X424" s="47"/>
      <c r="Y424" s="49"/>
      <c r="AA424" s="48"/>
      <c r="AB424" s="47"/>
      <c r="AC424" s="47"/>
      <c r="AD424" s="47"/>
      <c r="AE424" s="47">
        <v>85.616920471191406</v>
      </c>
      <c r="AF424" s="47"/>
      <c r="AG424" s="49"/>
      <c r="AI424" s="48"/>
      <c r="AJ424" s="47"/>
      <c r="AK424" s="47"/>
      <c r="AL424" s="47"/>
      <c r="AM424" s="47">
        <v>5.2261114120483398</v>
      </c>
      <c r="AN424" s="47"/>
      <c r="AO424" s="49"/>
      <c r="AQ424" s="48"/>
      <c r="AR424" s="47"/>
      <c r="AS424" s="47"/>
      <c r="AT424" s="47"/>
      <c r="AU424" s="47">
        <v>81.414611816406193</v>
      </c>
      <c r="AV424" s="47"/>
      <c r="AW424" s="49"/>
    </row>
    <row r="425" spans="3:49" x14ac:dyDescent="0.3">
      <c r="C425" s="72"/>
      <c r="D425" s="71"/>
      <c r="E425" s="71"/>
      <c r="F425" s="71"/>
      <c r="G425" s="71">
        <v>79.5914306640625</v>
      </c>
      <c r="H425" s="71"/>
      <c r="I425" s="73"/>
      <c r="K425" s="48"/>
      <c r="L425" s="47"/>
      <c r="M425" s="47"/>
      <c r="N425" s="47"/>
      <c r="O425" s="47">
        <v>79.699935913085895</v>
      </c>
      <c r="P425" s="47"/>
      <c r="Q425" s="49"/>
      <c r="S425" s="48"/>
      <c r="T425" s="47"/>
      <c r="U425" s="47"/>
      <c r="V425" s="47"/>
      <c r="W425" s="47">
        <v>1.2592622041702199</v>
      </c>
      <c r="X425" s="47"/>
      <c r="Y425" s="49"/>
      <c r="AA425" s="48"/>
      <c r="AB425" s="47"/>
      <c r="AC425" s="47"/>
      <c r="AD425" s="47"/>
      <c r="AE425" s="47">
        <v>83.486137390136705</v>
      </c>
      <c r="AF425" s="47"/>
      <c r="AG425" s="49"/>
      <c r="AI425" s="48"/>
      <c r="AJ425" s="47"/>
      <c r="AK425" s="47"/>
      <c r="AL425" s="47"/>
      <c r="AM425" s="47">
        <v>5.0454640388488698</v>
      </c>
      <c r="AN425" s="47"/>
      <c r="AO425" s="49"/>
      <c r="AQ425" s="48"/>
      <c r="AR425" s="47"/>
      <c r="AS425" s="47"/>
      <c r="AT425" s="47"/>
      <c r="AU425" s="47">
        <v>79.441909790039006</v>
      </c>
      <c r="AV425" s="47"/>
      <c r="AW425" s="49"/>
    </row>
    <row r="426" spans="3:49" x14ac:dyDescent="0.3">
      <c r="C426" s="72"/>
      <c r="D426" s="71"/>
      <c r="E426" s="71"/>
      <c r="F426" s="71"/>
      <c r="G426" s="71">
        <v>79.5914306640625</v>
      </c>
      <c r="H426" s="71"/>
      <c r="I426" s="73"/>
      <c r="K426" s="48"/>
      <c r="L426" s="47"/>
      <c r="M426" s="47"/>
      <c r="N426" s="47"/>
      <c r="O426" s="47">
        <v>77.062286376953097</v>
      </c>
      <c r="P426" s="47"/>
      <c r="Q426" s="49"/>
      <c r="S426" s="48"/>
      <c r="T426" s="47"/>
      <c r="U426" s="47"/>
      <c r="V426" s="47"/>
      <c r="W426" s="47">
        <v>1.2305161952972401</v>
      </c>
      <c r="X426" s="47"/>
      <c r="Y426" s="49"/>
      <c r="AA426" s="48"/>
      <c r="AB426" s="47"/>
      <c r="AC426" s="47"/>
      <c r="AD426" s="47"/>
      <c r="AE426" s="47">
        <v>80.635292053222599</v>
      </c>
      <c r="AF426" s="47"/>
      <c r="AG426" s="49"/>
      <c r="AI426" s="48"/>
      <c r="AJ426" s="47"/>
      <c r="AK426" s="47"/>
      <c r="AL426" s="47"/>
      <c r="AM426" s="47">
        <v>4.8035182952880797</v>
      </c>
      <c r="AN426" s="47"/>
      <c r="AO426" s="49"/>
      <c r="AQ426" s="48"/>
      <c r="AR426" s="47"/>
      <c r="AS426" s="47"/>
      <c r="AT426" s="47"/>
      <c r="AU426" s="47">
        <v>76.805007934570298</v>
      </c>
      <c r="AV426" s="47"/>
      <c r="AW426" s="49"/>
    </row>
    <row r="427" spans="3:49" x14ac:dyDescent="0.3">
      <c r="C427" s="72"/>
      <c r="D427" s="71"/>
      <c r="E427" s="71"/>
      <c r="F427" s="71"/>
      <c r="G427" s="71">
        <v>79.5914306640625</v>
      </c>
      <c r="H427" s="71"/>
      <c r="I427" s="73"/>
      <c r="K427" s="48"/>
      <c r="L427" s="47"/>
      <c r="M427" s="47"/>
      <c r="N427" s="47"/>
      <c r="O427" s="47">
        <v>79.699935913085895</v>
      </c>
      <c r="P427" s="47"/>
      <c r="Q427" s="49"/>
      <c r="S427" s="48"/>
      <c r="T427" s="47"/>
      <c r="U427" s="47"/>
      <c r="V427" s="47"/>
      <c r="W427" s="47">
        <v>1.2592622041702199</v>
      </c>
      <c r="X427" s="47"/>
      <c r="Y427" s="49"/>
      <c r="AA427" s="48"/>
      <c r="AB427" s="47"/>
      <c r="AC427" s="47"/>
      <c r="AD427" s="47"/>
      <c r="AE427" s="47">
        <v>83.486137390136705</v>
      </c>
      <c r="AF427" s="47"/>
      <c r="AG427" s="49"/>
      <c r="AI427" s="48"/>
      <c r="AJ427" s="47"/>
      <c r="AK427" s="47"/>
      <c r="AL427" s="47"/>
      <c r="AM427" s="47">
        <v>5.0454640388488698</v>
      </c>
      <c r="AN427" s="47"/>
      <c r="AO427" s="49"/>
      <c r="AQ427" s="48"/>
      <c r="AR427" s="47"/>
      <c r="AS427" s="47"/>
      <c r="AT427" s="47"/>
      <c r="AU427" s="47">
        <v>79.441909790039006</v>
      </c>
      <c r="AV427" s="47"/>
      <c r="AW427" s="49"/>
    </row>
    <row r="428" spans="3:49" x14ac:dyDescent="0.3">
      <c r="C428" s="72"/>
      <c r="D428" s="71"/>
      <c r="E428" s="71"/>
      <c r="F428" s="71"/>
      <c r="G428" s="71">
        <v>79.5914306640625</v>
      </c>
      <c r="H428" s="71"/>
      <c r="I428" s="73"/>
      <c r="K428" s="48"/>
      <c r="L428" s="47"/>
      <c r="M428" s="47"/>
      <c r="N428" s="47"/>
      <c r="O428" s="47">
        <v>79.699935913085895</v>
      </c>
      <c r="P428" s="47"/>
      <c r="Q428" s="49"/>
      <c r="S428" s="48"/>
      <c r="T428" s="47"/>
      <c r="U428" s="47"/>
      <c r="V428" s="47"/>
      <c r="W428" s="47">
        <v>1.2592622041702199</v>
      </c>
      <c r="X428" s="47"/>
      <c r="Y428" s="49"/>
      <c r="AA428" s="48"/>
      <c r="AB428" s="47"/>
      <c r="AC428" s="47"/>
      <c r="AD428" s="47"/>
      <c r="AE428" s="47">
        <v>83.486137390136705</v>
      </c>
      <c r="AF428" s="47"/>
      <c r="AG428" s="49"/>
      <c r="AI428" s="48"/>
      <c r="AJ428" s="47"/>
      <c r="AK428" s="47"/>
      <c r="AL428" s="47"/>
      <c r="AM428" s="47">
        <v>5.0454640388488698</v>
      </c>
      <c r="AN428" s="47"/>
      <c r="AO428" s="49"/>
      <c r="AQ428" s="48"/>
      <c r="AR428" s="47"/>
      <c r="AS428" s="47"/>
      <c r="AT428" s="47"/>
      <c r="AU428" s="47">
        <v>79.441909790039006</v>
      </c>
      <c r="AV428" s="47"/>
      <c r="AW428" s="49"/>
    </row>
    <row r="429" spans="3:49" x14ac:dyDescent="0.3">
      <c r="C429" s="72"/>
      <c r="D429" s="71"/>
      <c r="E429" s="71"/>
      <c r="F429" s="71"/>
      <c r="G429" s="71">
        <v>79.5914306640625</v>
      </c>
      <c r="H429" s="71"/>
      <c r="I429" s="73"/>
      <c r="K429" s="48"/>
      <c r="L429" s="47"/>
      <c r="M429" s="47"/>
      <c r="N429" s="47"/>
      <c r="O429" s="47">
        <v>79.699935913085895</v>
      </c>
      <c r="P429" s="47"/>
      <c r="Q429" s="49"/>
      <c r="S429" s="48"/>
      <c r="T429" s="47"/>
      <c r="U429" s="47"/>
      <c r="V429" s="47"/>
      <c r="W429" s="47">
        <v>1.2592622041702199</v>
      </c>
      <c r="X429" s="47"/>
      <c r="Y429" s="49"/>
      <c r="AA429" s="48"/>
      <c r="AB429" s="47"/>
      <c r="AC429" s="47"/>
      <c r="AD429" s="47"/>
      <c r="AE429" s="47">
        <v>83.486137390136705</v>
      </c>
      <c r="AF429" s="47"/>
      <c r="AG429" s="49"/>
      <c r="AI429" s="48"/>
      <c r="AJ429" s="47"/>
      <c r="AK429" s="47"/>
      <c r="AL429" s="47"/>
      <c r="AM429" s="47">
        <v>5.0454640388488698</v>
      </c>
      <c r="AN429" s="47"/>
      <c r="AO429" s="49"/>
      <c r="AQ429" s="48"/>
      <c r="AR429" s="47"/>
      <c r="AS429" s="47"/>
      <c r="AT429" s="47"/>
      <c r="AU429" s="47">
        <v>79.441909790039006</v>
      </c>
      <c r="AV429" s="47"/>
      <c r="AW429" s="49"/>
    </row>
    <row r="430" spans="3:49" x14ac:dyDescent="0.3">
      <c r="C430" s="72"/>
      <c r="D430" s="71"/>
      <c r="E430" s="71"/>
      <c r="F430" s="71"/>
      <c r="G430" s="71">
        <v>80.095870971679602</v>
      </c>
      <c r="H430" s="71"/>
      <c r="I430" s="73"/>
      <c r="K430" s="48"/>
      <c r="L430" s="47"/>
      <c r="M430" s="47"/>
      <c r="N430" s="47"/>
      <c r="O430" s="47">
        <v>83.306846618652301</v>
      </c>
      <c r="P430" s="47"/>
      <c r="Q430" s="49"/>
      <c r="S430" s="48"/>
      <c r="T430" s="47"/>
      <c r="U430" s="47"/>
      <c r="V430" s="47"/>
      <c r="W430" s="47">
        <v>1.20331895351409</v>
      </c>
      <c r="X430" s="47"/>
      <c r="Y430" s="49"/>
      <c r="AA430" s="48"/>
      <c r="AB430" s="47"/>
      <c r="AC430" s="47"/>
      <c r="AD430" s="47"/>
      <c r="AE430" s="47">
        <v>87.372955322265597</v>
      </c>
      <c r="AF430" s="47"/>
      <c r="AG430" s="49"/>
      <c r="AI430" s="48"/>
      <c r="AJ430" s="47"/>
      <c r="AK430" s="47"/>
      <c r="AL430" s="47"/>
      <c r="AM430" s="47">
        <v>5.26942634582519</v>
      </c>
      <c r="AN430" s="47"/>
      <c r="AO430" s="49"/>
      <c r="AQ430" s="48"/>
      <c r="AR430" s="47"/>
      <c r="AS430" s="47"/>
      <c r="AT430" s="47"/>
      <c r="AU430" s="47">
        <v>83.103645324707003</v>
      </c>
      <c r="AV430" s="47"/>
      <c r="AW430" s="49"/>
    </row>
    <row r="431" spans="3:49" x14ac:dyDescent="0.3">
      <c r="C431" s="72"/>
      <c r="D431" s="71"/>
      <c r="E431" s="71"/>
      <c r="F431" s="71"/>
      <c r="G431" s="71">
        <v>68.531494140625</v>
      </c>
      <c r="H431" s="71"/>
      <c r="I431" s="73"/>
      <c r="K431" s="48"/>
      <c r="L431" s="47"/>
      <c r="M431" s="47"/>
      <c r="N431" s="47"/>
      <c r="O431" s="47">
        <v>73.784690856933594</v>
      </c>
      <c r="P431" s="47"/>
      <c r="Q431" s="49"/>
      <c r="S431" s="48"/>
      <c r="T431" s="47"/>
      <c r="U431" s="47"/>
      <c r="V431" s="47"/>
      <c r="W431" s="47">
        <v>1.2668859958648599</v>
      </c>
      <c r="X431" s="47"/>
      <c r="Y431" s="49"/>
      <c r="AA431" s="48"/>
      <c r="AB431" s="47"/>
      <c r="AC431" s="47"/>
      <c r="AD431" s="47"/>
      <c r="AE431" s="47">
        <v>77.165283203125</v>
      </c>
      <c r="AF431" s="47"/>
      <c r="AG431" s="49"/>
      <c r="AI431" s="48"/>
      <c r="AJ431" s="47"/>
      <c r="AK431" s="47"/>
      <c r="AL431" s="47"/>
      <c r="AM431" s="47">
        <v>4.64747714996337</v>
      </c>
      <c r="AN431" s="47"/>
      <c r="AO431" s="49"/>
      <c r="AQ431" s="48"/>
      <c r="AR431" s="47"/>
      <c r="AS431" s="47"/>
      <c r="AT431" s="47"/>
      <c r="AU431" s="47">
        <v>73.443580627441406</v>
      </c>
      <c r="AV431" s="47"/>
      <c r="AW431" s="49"/>
    </row>
    <row r="432" spans="3:49" x14ac:dyDescent="0.3">
      <c r="C432" s="72"/>
      <c r="D432" s="71"/>
      <c r="E432" s="71"/>
      <c r="F432" s="71"/>
      <c r="G432" s="71">
        <v>68.531494140625</v>
      </c>
      <c r="H432" s="71"/>
      <c r="I432" s="73"/>
      <c r="K432" s="48"/>
      <c r="L432" s="47"/>
      <c r="M432" s="47"/>
      <c r="N432" s="47"/>
      <c r="O432" s="47">
        <v>73.784690856933594</v>
      </c>
      <c r="P432" s="47"/>
      <c r="Q432" s="49"/>
      <c r="S432" s="48"/>
      <c r="T432" s="47"/>
      <c r="U432" s="47"/>
      <c r="V432" s="47"/>
      <c r="W432" s="47">
        <v>1.2668859958648599</v>
      </c>
      <c r="X432" s="47"/>
      <c r="Y432" s="49"/>
      <c r="AA432" s="48"/>
      <c r="AB432" s="47"/>
      <c r="AC432" s="47"/>
      <c r="AD432" s="47"/>
      <c r="AE432" s="47">
        <v>77.165283203125</v>
      </c>
      <c r="AF432" s="47"/>
      <c r="AG432" s="49"/>
      <c r="AI432" s="48"/>
      <c r="AJ432" s="47"/>
      <c r="AK432" s="47"/>
      <c r="AL432" s="47"/>
      <c r="AM432" s="47">
        <v>4.64747714996337</v>
      </c>
      <c r="AN432" s="47"/>
      <c r="AO432" s="49"/>
      <c r="AQ432" s="48"/>
      <c r="AR432" s="47"/>
      <c r="AS432" s="47"/>
      <c r="AT432" s="47"/>
      <c r="AU432" s="47">
        <v>73.443580627441406</v>
      </c>
      <c r="AV432" s="47"/>
      <c r="AW432" s="49"/>
    </row>
    <row r="433" spans="3:49" x14ac:dyDescent="0.3">
      <c r="C433" s="72"/>
      <c r="D433" s="71"/>
      <c r="E433" s="71"/>
      <c r="F433" s="71"/>
      <c r="G433" s="71">
        <v>68.531494140625</v>
      </c>
      <c r="H433" s="71"/>
      <c r="I433" s="73"/>
      <c r="K433" s="48"/>
      <c r="L433" s="47"/>
      <c r="M433" s="47"/>
      <c r="N433" s="47"/>
      <c r="O433" s="47">
        <v>66.889480590820298</v>
      </c>
      <c r="P433" s="47"/>
      <c r="Q433" s="49"/>
      <c r="S433" s="48"/>
      <c r="T433" s="47"/>
      <c r="U433" s="47"/>
      <c r="V433" s="47"/>
      <c r="W433" s="47">
        <v>1.42703068256378</v>
      </c>
      <c r="X433" s="47"/>
      <c r="Y433" s="49"/>
      <c r="AA433" s="48"/>
      <c r="AB433" s="47"/>
      <c r="AC433" s="47"/>
      <c r="AD433" s="47"/>
      <c r="AE433" s="47">
        <v>69.371063232421804</v>
      </c>
      <c r="AF433" s="47"/>
      <c r="AG433" s="49"/>
      <c r="AI433" s="48"/>
      <c r="AJ433" s="47"/>
      <c r="AK433" s="47"/>
      <c r="AL433" s="47"/>
      <c r="AM433" s="47">
        <v>3.90860795974731</v>
      </c>
      <c r="AN433" s="47"/>
      <c r="AO433" s="49"/>
      <c r="AQ433" s="48"/>
      <c r="AR433" s="47"/>
      <c r="AS433" s="47"/>
      <c r="AT433" s="47"/>
      <c r="AU433" s="47">
        <v>66.247482299804602</v>
      </c>
      <c r="AV433" s="47"/>
      <c r="AW433" s="49"/>
    </row>
    <row r="434" spans="3:49" x14ac:dyDescent="0.3">
      <c r="C434" s="72"/>
      <c r="D434" s="71"/>
      <c r="E434" s="71"/>
      <c r="F434" s="71"/>
      <c r="G434" s="71">
        <v>68.531494140625</v>
      </c>
      <c r="H434" s="71"/>
      <c r="I434" s="73"/>
      <c r="K434" s="48"/>
      <c r="L434" s="47"/>
      <c r="M434" s="47"/>
      <c r="N434" s="47"/>
      <c r="O434" s="47">
        <v>73.784690856933594</v>
      </c>
      <c r="P434" s="47"/>
      <c r="Q434" s="49"/>
      <c r="S434" s="48"/>
      <c r="T434" s="47"/>
      <c r="U434" s="47"/>
      <c r="V434" s="47"/>
      <c r="W434" s="47">
        <v>1.2668859958648599</v>
      </c>
      <c r="X434" s="47"/>
      <c r="Y434" s="49"/>
      <c r="AA434" s="48"/>
      <c r="AB434" s="47"/>
      <c r="AC434" s="47"/>
      <c r="AD434" s="47"/>
      <c r="AE434" s="47">
        <v>77.165283203125</v>
      </c>
      <c r="AF434" s="47"/>
      <c r="AG434" s="49"/>
      <c r="AI434" s="48"/>
      <c r="AJ434" s="47"/>
      <c r="AK434" s="47"/>
      <c r="AL434" s="47"/>
      <c r="AM434" s="47">
        <v>4.64747714996337</v>
      </c>
      <c r="AN434" s="47"/>
      <c r="AO434" s="49"/>
      <c r="AQ434" s="48"/>
      <c r="AR434" s="47"/>
      <c r="AS434" s="47"/>
      <c r="AT434" s="47"/>
      <c r="AU434" s="47">
        <v>73.443580627441406</v>
      </c>
      <c r="AV434" s="47"/>
      <c r="AW434" s="49"/>
    </row>
    <row r="435" spans="3:49" x14ac:dyDescent="0.3">
      <c r="C435" s="72"/>
      <c r="D435" s="71"/>
      <c r="E435" s="71"/>
      <c r="F435" s="71"/>
      <c r="G435" s="71">
        <v>80.095870971679602</v>
      </c>
      <c r="H435" s="71"/>
      <c r="I435" s="73"/>
      <c r="K435" s="48"/>
      <c r="L435" s="47"/>
      <c r="M435" s="47"/>
      <c r="N435" s="47"/>
      <c r="O435" s="47">
        <v>66.889480590820298</v>
      </c>
      <c r="P435" s="47"/>
      <c r="Q435" s="49"/>
      <c r="S435" s="48"/>
      <c r="T435" s="47"/>
      <c r="U435" s="47"/>
      <c r="V435" s="47"/>
      <c r="W435" s="47">
        <v>1.42703068256378</v>
      </c>
      <c r="X435" s="47"/>
      <c r="Y435" s="49"/>
      <c r="AA435" s="48"/>
      <c r="AB435" s="47"/>
      <c r="AC435" s="47"/>
      <c r="AD435" s="47"/>
      <c r="AE435" s="47">
        <v>69.371063232421804</v>
      </c>
      <c r="AF435" s="47"/>
      <c r="AG435" s="49"/>
      <c r="AI435" s="48"/>
      <c r="AJ435" s="47"/>
      <c r="AK435" s="47"/>
      <c r="AL435" s="47"/>
      <c r="AM435" s="47">
        <v>3.90860795974731</v>
      </c>
      <c r="AN435" s="47"/>
      <c r="AO435" s="49"/>
      <c r="AQ435" s="48"/>
      <c r="AR435" s="47"/>
      <c r="AS435" s="47"/>
      <c r="AT435" s="47"/>
      <c r="AU435" s="47">
        <v>66.247482299804602</v>
      </c>
      <c r="AV435" s="47"/>
      <c r="AW435" s="49"/>
    </row>
    <row r="436" spans="3:49" x14ac:dyDescent="0.3">
      <c r="C436" s="72"/>
      <c r="D436" s="71"/>
      <c r="E436" s="71"/>
      <c r="F436" s="71"/>
      <c r="G436" s="71">
        <v>80.095870971679602</v>
      </c>
      <c r="H436" s="71"/>
      <c r="I436" s="73"/>
      <c r="K436" s="48"/>
      <c r="L436" s="47"/>
      <c r="M436" s="47"/>
      <c r="N436" s="47"/>
      <c r="O436" s="47">
        <v>83.306846618652301</v>
      </c>
      <c r="P436" s="47"/>
      <c r="Q436" s="49"/>
      <c r="S436" s="48"/>
      <c r="T436" s="47"/>
      <c r="U436" s="47"/>
      <c r="V436" s="47"/>
      <c r="W436" s="47">
        <v>1.20331895351409</v>
      </c>
      <c r="X436" s="47"/>
      <c r="Y436" s="49"/>
      <c r="AA436" s="48"/>
      <c r="AB436" s="47"/>
      <c r="AC436" s="47"/>
      <c r="AD436" s="47"/>
      <c r="AE436" s="47">
        <v>87.372955322265597</v>
      </c>
      <c r="AF436" s="47"/>
      <c r="AG436" s="49"/>
      <c r="AI436" s="48"/>
      <c r="AJ436" s="47"/>
      <c r="AK436" s="47"/>
      <c r="AL436" s="47"/>
      <c r="AM436" s="47">
        <v>5.26942634582519</v>
      </c>
      <c r="AN436" s="47"/>
      <c r="AO436" s="49"/>
      <c r="AQ436" s="48"/>
      <c r="AR436" s="47"/>
      <c r="AS436" s="47"/>
      <c r="AT436" s="47"/>
      <c r="AU436" s="47">
        <v>83.103645324707003</v>
      </c>
      <c r="AV436" s="47"/>
      <c r="AW436" s="49"/>
    </row>
    <row r="437" spans="3:49" x14ac:dyDescent="0.3">
      <c r="C437" s="72"/>
      <c r="D437" s="71"/>
      <c r="E437" s="71"/>
      <c r="F437" s="71"/>
      <c r="G437" s="71">
        <v>95.915359497070298</v>
      </c>
      <c r="H437" s="71"/>
      <c r="I437" s="73"/>
      <c r="K437" s="48"/>
      <c r="L437" s="47"/>
      <c r="M437" s="47"/>
      <c r="N437" s="47"/>
      <c r="O437" s="47">
        <v>98.844833374023395</v>
      </c>
      <c r="P437" s="47"/>
      <c r="Q437" s="49"/>
      <c r="S437" s="48"/>
      <c r="T437" s="47"/>
      <c r="U437" s="47"/>
      <c r="V437" s="47"/>
      <c r="W437" s="47">
        <v>1.34561467170715</v>
      </c>
      <c r="X437" s="47"/>
      <c r="Y437" s="49"/>
      <c r="AA437" s="48"/>
      <c r="AB437" s="47"/>
      <c r="AC437" s="47"/>
      <c r="AD437" s="47"/>
      <c r="AE437" s="47">
        <v>103.21678161621</v>
      </c>
      <c r="AF437" s="47"/>
      <c r="AG437" s="49"/>
      <c r="AI437" s="48"/>
      <c r="AJ437" s="47"/>
      <c r="AK437" s="47"/>
      <c r="AL437" s="47"/>
      <c r="AM437" s="47">
        <v>5.7175617218017498</v>
      </c>
      <c r="AN437" s="47"/>
      <c r="AO437" s="49"/>
      <c r="AQ437" s="48"/>
      <c r="AR437" s="47"/>
      <c r="AS437" s="47"/>
      <c r="AT437" s="47"/>
      <c r="AU437" s="47">
        <v>98.573776245117102</v>
      </c>
      <c r="AV437" s="47"/>
      <c r="AW437" s="49"/>
    </row>
    <row r="438" spans="3:49" x14ac:dyDescent="0.3">
      <c r="C438" s="72"/>
      <c r="D438" s="71"/>
      <c r="E438" s="71"/>
      <c r="F438" s="71"/>
      <c r="G438" s="71">
        <v>106.84603881835901</v>
      </c>
      <c r="H438" s="71"/>
      <c r="I438" s="73"/>
      <c r="K438" s="48"/>
      <c r="L438" s="47"/>
      <c r="M438" s="47"/>
      <c r="N438" s="47"/>
      <c r="O438" s="47">
        <v>104.08683013916</v>
      </c>
      <c r="P438" s="47"/>
      <c r="Q438" s="49"/>
      <c r="S438" s="48"/>
      <c r="T438" s="47"/>
      <c r="U438" s="47"/>
      <c r="V438" s="47"/>
      <c r="W438" s="47">
        <v>1.4007221460342401</v>
      </c>
      <c r="X438" s="47"/>
      <c r="Y438" s="49"/>
      <c r="AA438" s="48"/>
      <c r="AB438" s="47"/>
      <c r="AC438" s="47"/>
      <c r="AD438" s="47"/>
      <c r="AE438" s="47">
        <v>109.48657989501901</v>
      </c>
      <c r="AF438" s="47"/>
      <c r="AG438" s="49"/>
      <c r="AI438" s="48"/>
      <c r="AJ438" s="47"/>
      <c r="AK438" s="47"/>
      <c r="AL438" s="47"/>
      <c r="AM438" s="47">
        <v>6.8004674911498997</v>
      </c>
      <c r="AN438" s="47"/>
      <c r="AO438" s="49"/>
      <c r="AQ438" s="48"/>
      <c r="AR438" s="47"/>
      <c r="AS438" s="47"/>
      <c r="AT438" s="47"/>
      <c r="AU438" s="47">
        <v>103.67144775390599</v>
      </c>
      <c r="AV438" s="47"/>
      <c r="AW438" s="49"/>
    </row>
    <row r="439" spans="3:49" x14ac:dyDescent="0.3">
      <c r="C439" s="72"/>
      <c r="D439" s="71"/>
      <c r="E439" s="71"/>
      <c r="F439" s="71"/>
      <c r="G439" s="71">
        <v>60.219154357910099</v>
      </c>
      <c r="H439" s="71"/>
      <c r="I439" s="73"/>
      <c r="K439" s="48"/>
      <c r="L439" s="47"/>
      <c r="M439" s="47"/>
      <c r="N439" s="47"/>
      <c r="O439" s="47">
        <v>56.756446838378899</v>
      </c>
      <c r="P439" s="47"/>
      <c r="Q439" s="49"/>
      <c r="S439" s="48"/>
      <c r="T439" s="47"/>
      <c r="U439" s="47"/>
      <c r="V439" s="47"/>
      <c r="W439" s="47">
        <v>1.61943578720092</v>
      </c>
      <c r="X439" s="47"/>
      <c r="Y439" s="49"/>
      <c r="AA439" s="48"/>
      <c r="AB439" s="47"/>
      <c r="AC439" s="47"/>
      <c r="AD439" s="47"/>
      <c r="AE439" s="47">
        <v>59.543487548828097</v>
      </c>
      <c r="AF439" s="47"/>
      <c r="AG439" s="49"/>
      <c r="AI439" s="48"/>
      <c r="AJ439" s="47"/>
      <c r="AK439" s="47"/>
      <c r="AL439" s="47"/>
      <c r="AM439" s="47">
        <v>4.4064784049987704</v>
      </c>
      <c r="AN439" s="47"/>
      <c r="AO439" s="49"/>
      <c r="AQ439" s="48"/>
      <c r="AR439" s="47"/>
      <c r="AS439" s="47"/>
      <c r="AT439" s="47"/>
      <c r="AU439" s="47">
        <v>55.769073486328097</v>
      </c>
      <c r="AV439" s="47"/>
      <c r="AW439" s="49"/>
    </row>
    <row r="440" spans="3:49" x14ac:dyDescent="0.3">
      <c r="C440" s="72"/>
      <c r="D440" s="71"/>
      <c r="E440" s="71"/>
      <c r="F440" s="71"/>
      <c r="G440" s="71">
        <v>66.120895385742102</v>
      </c>
      <c r="H440" s="71"/>
      <c r="I440" s="73"/>
      <c r="K440" s="48"/>
      <c r="L440" s="47"/>
      <c r="M440" s="47"/>
      <c r="N440" s="47"/>
      <c r="O440" s="47">
        <v>66.889480590820298</v>
      </c>
      <c r="P440" s="47"/>
      <c r="Q440" s="49"/>
      <c r="S440" s="48"/>
      <c r="T440" s="47"/>
      <c r="U440" s="47"/>
      <c r="V440" s="47"/>
      <c r="W440" s="47">
        <v>1.42703068256378</v>
      </c>
      <c r="X440" s="47"/>
      <c r="Y440" s="49"/>
      <c r="AA440" s="48"/>
      <c r="AB440" s="47"/>
      <c r="AC440" s="47"/>
      <c r="AD440" s="47"/>
      <c r="AE440" s="47">
        <v>69.371063232421804</v>
      </c>
      <c r="AF440" s="47"/>
      <c r="AG440" s="49"/>
      <c r="AI440" s="48"/>
      <c r="AJ440" s="47"/>
      <c r="AK440" s="47"/>
      <c r="AL440" s="47"/>
      <c r="AM440" s="47">
        <v>3.90860795974731</v>
      </c>
      <c r="AN440" s="47"/>
      <c r="AO440" s="49"/>
      <c r="AQ440" s="48"/>
      <c r="AR440" s="47"/>
      <c r="AS440" s="47"/>
      <c r="AT440" s="47"/>
      <c r="AU440" s="47">
        <v>66.247482299804602</v>
      </c>
      <c r="AV440" s="47"/>
      <c r="AW440" s="49"/>
    </row>
    <row r="441" spans="3:49" x14ac:dyDescent="0.3">
      <c r="C441" s="72"/>
      <c r="D441" s="71"/>
      <c r="E441" s="71"/>
      <c r="F441" s="71"/>
      <c r="G441" s="71">
        <v>66.120895385742102</v>
      </c>
      <c r="H441" s="71"/>
      <c r="I441" s="73"/>
      <c r="K441" s="48"/>
      <c r="L441" s="47"/>
      <c r="M441" s="47"/>
      <c r="N441" s="47"/>
      <c r="O441" s="47">
        <v>66.889480590820298</v>
      </c>
      <c r="P441" s="47"/>
      <c r="Q441" s="49"/>
      <c r="S441" s="48"/>
      <c r="T441" s="47"/>
      <c r="U441" s="47"/>
      <c r="V441" s="47"/>
      <c r="W441" s="47">
        <v>1.42703068256378</v>
      </c>
      <c r="X441" s="47"/>
      <c r="Y441" s="49"/>
      <c r="AA441" s="48"/>
      <c r="AB441" s="47"/>
      <c r="AC441" s="47"/>
      <c r="AD441" s="47"/>
      <c r="AE441" s="47">
        <v>69.371063232421804</v>
      </c>
      <c r="AF441" s="47"/>
      <c r="AG441" s="49"/>
      <c r="AI441" s="48"/>
      <c r="AJ441" s="47"/>
      <c r="AK441" s="47"/>
      <c r="AL441" s="47"/>
      <c r="AM441" s="47">
        <v>3.90860795974731</v>
      </c>
      <c r="AN441" s="47"/>
      <c r="AO441" s="49"/>
      <c r="AQ441" s="48"/>
      <c r="AR441" s="47"/>
      <c r="AS441" s="47"/>
      <c r="AT441" s="47"/>
      <c r="AU441" s="47">
        <v>66.247482299804602</v>
      </c>
      <c r="AV441" s="47"/>
      <c r="AW441" s="49"/>
    </row>
    <row r="442" spans="3:49" x14ac:dyDescent="0.3">
      <c r="C442" s="72"/>
      <c r="D442" s="71"/>
      <c r="E442" s="71"/>
      <c r="F442" s="71"/>
      <c r="G442" s="71">
        <v>68.531494140625</v>
      </c>
      <c r="H442" s="71"/>
      <c r="I442" s="73"/>
      <c r="K442" s="48"/>
      <c r="L442" s="47"/>
      <c r="M442" s="47"/>
      <c r="N442" s="47"/>
      <c r="O442" s="47">
        <v>64.561203002929602</v>
      </c>
      <c r="P442" s="47"/>
      <c r="Q442" s="49"/>
      <c r="S442" s="48"/>
      <c r="T442" s="47"/>
      <c r="U442" s="47"/>
      <c r="V442" s="47"/>
      <c r="W442" s="47">
        <v>1.4060535430908201</v>
      </c>
      <c r="X442" s="47"/>
      <c r="Y442" s="49"/>
      <c r="AA442" s="48"/>
      <c r="AB442" s="47"/>
      <c r="AC442" s="47"/>
      <c r="AD442" s="47"/>
      <c r="AE442" s="47">
        <v>67.555458068847599</v>
      </c>
      <c r="AF442" s="47"/>
      <c r="AG442" s="49"/>
      <c r="AI442" s="48"/>
      <c r="AJ442" s="47"/>
      <c r="AK442" s="47"/>
      <c r="AL442" s="47"/>
      <c r="AM442" s="47">
        <v>4.4003043174743599</v>
      </c>
      <c r="AN442" s="47"/>
      <c r="AO442" s="49"/>
      <c r="AQ442" s="48"/>
      <c r="AR442" s="47"/>
      <c r="AS442" s="47"/>
      <c r="AT442" s="47"/>
      <c r="AU442" s="47">
        <v>63.9369087219238</v>
      </c>
      <c r="AV442" s="47"/>
      <c r="AW442" s="49"/>
    </row>
    <row r="443" spans="3:49" x14ac:dyDescent="0.3">
      <c r="C443" s="72"/>
      <c r="D443" s="71"/>
      <c r="E443" s="71"/>
      <c r="F443" s="71"/>
      <c r="G443" s="71">
        <v>72.975624084472599</v>
      </c>
      <c r="H443" s="71"/>
      <c r="I443" s="73"/>
      <c r="K443" s="48"/>
      <c r="L443" s="47"/>
      <c r="M443" s="47"/>
      <c r="N443" s="47"/>
      <c r="O443" s="47">
        <v>62.772071838378899</v>
      </c>
      <c r="P443" s="47"/>
      <c r="Q443" s="49"/>
      <c r="S443" s="48"/>
      <c r="T443" s="47"/>
      <c r="U443" s="47"/>
      <c r="V443" s="47"/>
      <c r="W443" s="47">
        <v>1.8972142934799101</v>
      </c>
      <c r="X443" s="47"/>
      <c r="Y443" s="49"/>
      <c r="AA443" s="48"/>
      <c r="AB443" s="47"/>
      <c r="AC443" s="47"/>
      <c r="AD443" s="47"/>
      <c r="AE443" s="47">
        <v>63.938705444335902</v>
      </c>
      <c r="AF443" s="47"/>
      <c r="AG443" s="49"/>
      <c r="AI443" s="48"/>
      <c r="AJ443" s="47"/>
      <c r="AK443" s="47"/>
      <c r="AL443" s="47"/>
      <c r="AM443" s="47">
        <v>3.0638470649719198</v>
      </c>
      <c r="AN443" s="47"/>
      <c r="AO443" s="49"/>
      <c r="AQ443" s="48"/>
      <c r="AR443" s="47"/>
      <c r="AS443" s="47"/>
      <c r="AT443" s="47"/>
      <c r="AU443" s="47">
        <v>61.424003601074197</v>
      </c>
      <c r="AV443" s="47"/>
      <c r="AW443" s="49"/>
    </row>
    <row r="444" spans="3:49" x14ac:dyDescent="0.3">
      <c r="C444" s="72"/>
      <c r="D444" s="71"/>
      <c r="E444" s="71"/>
      <c r="F444" s="71"/>
      <c r="G444" s="71">
        <v>72.975624084472599</v>
      </c>
      <c r="H444" s="71"/>
      <c r="I444" s="73"/>
      <c r="K444" s="48"/>
      <c r="L444" s="47"/>
      <c r="M444" s="47"/>
      <c r="N444" s="47"/>
      <c r="O444" s="47">
        <v>64.554435729980398</v>
      </c>
      <c r="P444" s="47"/>
      <c r="Q444" s="49"/>
      <c r="S444" s="48"/>
      <c r="T444" s="47"/>
      <c r="U444" s="47"/>
      <c r="V444" s="47"/>
      <c r="W444" s="47">
        <v>2.2346017360687198</v>
      </c>
      <c r="X444" s="47"/>
      <c r="Y444" s="49"/>
      <c r="AA444" s="48"/>
      <c r="AB444" s="47"/>
      <c r="AC444" s="47"/>
      <c r="AD444" s="47"/>
      <c r="AE444" s="47">
        <v>65.805091857910099</v>
      </c>
      <c r="AF444" s="47"/>
      <c r="AG444" s="49"/>
      <c r="AI444" s="48"/>
      <c r="AJ444" s="47"/>
      <c r="AK444" s="47"/>
      <c r="AL444" s="47"/>
      <c r="AM444" s="47">
        <v>3.4852545261382999</v>
      </c>
      <c r="AN444" s="47"/>
      <c r="AO444" s="49"/>
      <c r="AQ444" s="48"/>
      <c r="AR444" s="47"/>
      <c r="AS444" s="47"/>
      <c r="AT444" s="47"/>
      <c r="AU444" s="47">
        <v>62.8328437805175</v>
      </c>
      <c r="AV444" s="47"/>
      <c r="AW444" s="49"/>
    </row>
    <row r="445" spans="3:49" x14ac:dyDescent="0.3">
      <c r="C445" s="72"/>
      <c r="D445" s="71"/>
      <c r="E445" s="71"/>
      <c r="F445" s="71"/>
      <c r="G445" s="71">
        <v>72.975624084472599</v>
      </c>
      <c r="H445" s="71"/>
      <c r="I445" s="73"/>
      <c r="K445" s="48"/>
      <c r="L445" s="47"/>
      <c r="M445" s="47"/>
      <c r="N445" s="47"/>
      <c r="O445" s="47">
        <v>64.554435729980398</v>
      </c>
      <c r="P445" s="47"/>
      <c r="Q445" s="49"/>
      <c r="S445" s="48"/>
      <c r="T445" s="47"/>
      <c r="U445" s="47"/>
      <c r="V445" s="47"/>
      <c r="W445" s="47">
        <v>2.2346017360687198</v>
      </c>
      <c r="X445" s="47"/>
      <c r="Y445" s="49"/>
      <c r="AA445" s="48"/>
      <c r="AB445" s="47"/>
      <c r="AC445" s="47"/>
      <c r="AD445" s="47"/>
      <c r="AE445" s="47">
        <v>65.805091857910099</v>
      </c>
      <c r="AF445" s="47"/>
      <c r="AG445" s="49"/>
      <c r="AI445" s="48"/>
      <c r="AJ445" s="47"/>
      <c r="AK445" s="47"/>
      <c r="AL445" s="47"/>
      <c r="AM445" s="47">
        <v>3.4852545261382999</v>
      </c>
      <c r="AN445" s="47"/>
      <c r="AO445" s="49"/>
      <c r="AQ445" s="48"/>
      <c r="AR445" s="47"/>
      <c r="AS445" s="47"/>
      <c r="AT445" s="47"/>
      <c r="AU445" s="47">
        <v>62.8328437805175</v>
      </c>
      <c r="AV445" s="47"/>
      <c r="AW445" s="49"/>
    </row>
    <row r="446" spans="3:49" x14ac:dyDescent="0.3">
      <c r="C446" s="72"/>
      <c r="D446" s="71"/>
      <c r="E446" s="71"/>
      <c r="F446" s="71"/>
      <c r="G446" s="71">
        <v>94.901771545410099</v>
      </c>
      <c r="H446" s="71"/>
      <c r="I446" s="73"/>
      <c r="K446" s="48"/>
      <c r="L446" s="47"/>
      <c r="M446" s="47"/>
      <c r="N446" s="47"/>
      <c r="O446" s="47">
        <v>95.500755310058594</v>
      </c>
      <c r="P446" s="47"/>
      <c r="Q446" s="49"/>
      <c r="S446" s="48"/>
      <c r="T446" s="47"/>
      <c r="U446" s="47"/>
      <c r="V446" s="47"/>
      <c r="W446" s="47">
        <v>1.78664422035217</v>
      </c>
      <c r="X446" s="47"/>
      <c r="Y446" s="49"/>
      <c r="AA446" s="48"/>
      <c r="AB446" s="47"/>
      <c r="AC446" s="47"/>
      <c r="AD446" s="47"/>
      <c r="AE446" s="47">
        <v>103.17244720458901</v>
      </c>
      <c r="AF446" s="47"/>
      <c r="AG446" s="49"/>
      <c r="AI446" s="48"/>
      <c r="AJ446" s="47"/>
      <c r="AK446" s="47"/>
      <c r="AL446" s="47"/>
      <c r="AM446" s="47">
        <v>9.4583282470703107</v>
      </c>
      <c r="AN446" s="47"/>
      <c r="AO446" s="49"/>
      <c r="AQ446" s="48"/>
      <c r="AR446" s="47"/>
      <c r="AS446" s="47"/>
      <c r="AT446" s="47"/>
      <c r="AU446" s="47">
        <v>94.242973327636705</v>
      </c>
      <c r="AV446" s="47"/>
      <c r="AW446" s="49"/>
    </row>
    <row r="447" spans="3:49" x14ac:dyDescent="0.3">
      <c r="C447" s="72"/>
      <c r="D447" s="71"/>
      <c r="E447" s="71"/>
      <c r="F447" s="71"/>
      <c r="G447" s="71">
        <v>80.095870971679602</v>
      </c>
      <c r="H447" s="71"/>
      <c r="I447" s="73"/>
      <c r="K447" s="48"/>
      <c r="L447" s="47"/>
      <c r="M447" s="47"/>
      <c r="N447" s="47"/>
      <c r="O447" s="47">
        <v>84.8365478515625</v>
      </c>
      <c r="P447" s="47"/>
      <c r="Q447" s="49"/>
      <c r="S447" s="48"/>
      <c r="T447" s="47"/>
      <c r="U447" s="47"/>
      <c r="V447" s="47"/>
      <c r="W447" s="47">
        <v>1.24935173988342</v>
      </c>
      <c r="X447" s="47"/>
      <c r="Y447" s="49"/>
      <c r="AA447" s="48"/>
      <c r="AB447" s="47"/>
      <c r="AC447" s="47"/>
      <c r="AD447" s="47"/>
      <c r="AE447" s="47">
        <v>88.957496643066406</v>
      </c>
      <c r="AF447" s="47"/>
      <c r="AG447" s="49"/>
      <c r="AI447" s="48"/>
      <c r="AJ447" s="47"/>
      <c r="AK447" s="47"/>
      <c r="AL447" s="47"/>
      <c r="AM447" s="47">
        <v>5.3703055381774902</v>
      </c>
      <c r="AN447" s="47"/>
      <c r="AO447" s="49"/>
      <c r="AQ447" s="48"/>
      <c r="AR447" s="47"/>
      <c r="AS447" s="47"/>
      <c r="AT447" s="47"/>
      <c r="AU447" s="47">
        <v>84.484909057617102</v>
      </c>
      <c r="AV447" s="47"/>
      <c r="AW447" s="49"/>
    </row>
    <row r="448" spans="3:49" x14ac:dyDescent="0.3">
      <c r="C448" s="72"/>
      <c r="D448" s="71"/>
      <c r="E448" s="71"/>
      <c r="F448" s="71"/>
      <c r="G448" s="71">
        <v>80.095870971679602</v>
      </c>
      <c r="H448" s="71"/>
      <c r="I448" s="73"/>
      <c r="K448" s="48"/>
      <c r="L448" s="47"/>
      <c r="M448" s="47"/>
      <c r="N448" s="47"/>
      <c r="O448" s="47">
        <v>75.843215942382798</v>
      </c>
      <c r="P448" s="47"/>
      <c r="Q448" s="49"/>
      <c r="S448" s="48"/>
      <c r="T448" s="47"/>
      <c r="U448" s="47"/>
      <c r="V448" s="47"/>
      <c r="W448" s="47">
        <v>1.2869397401809599</v>
      </c>
      <c r="X448" s="47"/>
      <c r="Y448" s="49"/>
      <c r="AA448" s="48"/>
      <c r="AB448" s="47"/>
      <c r="AC448" s="47"/>
      <c r="AD448" s="47"/>
      <c r="AE448" s="47">
        <v>78.973663330078097</v>
      </c>
      <c r="AF448" s="47"/>
      <c r="AG448" s="49"/>
      <c r="AI448" s="48"/>
      <c r="AJ448" s="47"/>
      <c r="AK448" s="47"/>
      <c r="AL448" s="47"/>
      <c r="AM448" s="47">
        <v>4.4173879623412997</v>
      </c>
      <c r="AN448" s="47"/>
      <c r="AO448" s="49"/>
      <c r="AQ448" s="48"/>
      <c r="AR448" s="47"/>
      <c r="AS448" s="47"/>
      <c r="AT448" s="47"/>
      <c r="AU448" s="47">
        <v>75.447196960449205</v>
      </c>
      <c r="AV448" s="47"/>
      <c r="AW448" s="49"/>
    </row>
    <row r="449" spans="3:49" x14ac:dyDescent="0.3">
      <c r="C449" s="72"/>
      <c r="D449" s="71"/>
      <c r="E449" s="71"/>
      <c r="F449" s="71"/>
      <c r="G449" s="71">
        <v>94.901771545410099</v>
      </c>
      <c r="H449" s="71"/>
      <c r="I449" s="73"/>
      <c r="K449" s="48"/>
      <c r="L449" s="47"/>
      <c r="M449" s="47"/>
      <c r="N449" s="47"/>
      <c r="O449" s="47">
        <v>103.069854736328</v>
      </c>
      <c r="P449" s="47"/>
      <c r="Q449" s="49"/>
      <c r="S449" s="48"/>
      <c r="T449" s="47"/>
      <c r="U449" s="47"/>
      <c r="V449" s="47"/>
      <c r="W449" s="47">
        <v>1.5588461160659699</v>
      </c>
      <c r="X449" s="47"/>
      <c r="Y449" s="49"/>
      <c r="AA449" s="48"/>
      <c r="AB449" s="47"/>
      <c r="AC449" s="47"/>
      <c r="AD449" s="47"/>
      <c r="AE449" s="47">
        <v>109.651565551757</v>
      </c>
      <c r="AF449" s="47"/>
      <c r="AG449" s="49"/>
      <c r="AI449" s="48"/>
      <c r="AJ449" s="47"/>
      <c r="AK449" s="47"/>
      <c r="AL449" s="47"/>
      <c r="AM449" s="47">
        <v>8.1405553817749006</v>
      </c>
      <c r="AN449" s="47"/>
      <c r="AO449" s="49"/>
      <c r="AQ449" s="48"/>
      <c r="AR449" s="47"/>
      <c r="AS449" s="47"/>
      <c r="AT449" s="47"/>
      <c r="AU449" s="47">
        <v>102.29920959472599</v>
      </c>
      <c r="AV449" s="47"/>
      <c r="AW449" s="49"/>
    </row>
    <row r="450" spans="3:49" x14ac:dyDescent="0.3">
      <c r="C450" s="72"/>
      <c r="D450" s="71"/>
      <c r="E450" s="71"/>
      <c r="F450" s="71"/>
      <c r="G450" s="71">
        <v>95.915359497070298</v>
      </c>
      <c r="H450" s="71"/>
      <c r="I450" s="73"/>
      <c r="K450" s="48"/>
      <c r="L450" s="47"/>
      <c r="M450" s="47"/>
      <c r="N450" s="47"/>
      <c r="O450" s="47">
        <v>86.704338073730398</v>
      </c>
      <c r="P450" s="47"/>
      <c r="Q450" s="49"/>
      <c r="S450" s="48"/>
      <c r="T450" s="47"/>
      <c r="U450" s="47"/>
      <c r="V450" s="47"/>
      <c r="W450" s="47">
        <v>1.30273926258087</v>
      </c>
      <c r="X450" s="47"/>
      <c r="Y450" s="49"/>
      <c r="AA450" s="48"/>
      <c r="AB450" s="47"/>
      <c r="AC450" s="47"/>
      <c r="AD450" s="47"/>
      <c r="AE450" s="47">
        <v>90.181327819824205</v>
      </c>
      <c r="AF450" s="47"/>
      <c r="AG450" s="49"/>
      <c r="AI450" s="48"/>
      <c r="AJ450" s="47"/>
      <c r="AK450" s="47"/>
      <c r="AL450" s="47"/>
      <c r="AM450" s="47">
        <v>4.7797250747680602</v>
      </c>
      <c r="AN450" s="47"/>
      <c r="AO450" s="49"/>
      <c r="AQ450" s="48"/>
      <c r="AR450" s="47"/>
      <c r="AS450" s="47"/>
      <c r="AT450" s="47"/>
      <c r="AU450" s="47">
        <v>86.469131469726506</v>
      </c>
      <c r="AV450" s="47"/>
      <c r="AW450" s="49"/>
    </row>
    <row r="451" spans="3:49" x14ac:dyDescent="0.3">
      <c r="C451" s="72"/>
      <c r="D451" s="71"/>
      <c r="E451" s="71"/>
      <c r="F451" s="71"/>
      <c r="G451" s="71">
        <v>95.915359497070298</v>
      </c>
      <c r="H451" s="71"/>
      <c r="I451" s="73"/>
      <c r="K451" s="48"/>
      <c r="L451" s="47"/>
      <c r="M451" s="47"/>
      <c r="N451" s="47"/>
      <c r="O451" s="47">
        <v>89.056068420410099</v>
      </c>
      <c r="P451" s="47"/>
      <c r="Q451" s="49"/>
      <c r="S451" s="48"/>
      <c r="T451" s="47"/>
      <c r="U451" s="47"/>
      <c r="V451" s="47"/>
      <c r="W451" s="47">
        <v>1.3149236440658501</v>
      </c>
      <c r="X451" s="47"/>
      <c r="Y451" s="49"/>
      <c r="AA451" s="48"/>
      <c r="AB451" s="47"/>
      <c r="AC451" s="47"/>
      <c r="AD451" s="47"/>
      <c r="AE451" s="47">
        <v>92.773361206054602</v>
      </c>
      <c r="AF451" s="47"/>
      <c r="AG451" s="49"/>
      <c r="AI451" s="48"/>
      <c r="AJ451" s="47"/>
      <c r="AK451" s="47"/>
      <c r="AL451" s="47"/>
      <c r="AM451" s="47">
        <v>5.0322184562683097</v>
      </c>
      <c r="AN451" s="47"/>
      <c r="AO451" s="49"/>
      <c r="AQ451" s="48"/>
      <c r="AR451" s="47"/>
      <c r="AS451" s="47"/>
      <c r="AT451" s="47"/>
      <c r="AU451" s="47">
        <v>88.804939270019503</v>
      </c>
      <c r="AV451" s="47"/>
      <c r="AW451" s="49"/>
    </row>
    <row r="452" spans="3:49" x14ac:dyDescent="0.3">
      <c r="C452" s="72"/>
      <c r="D452" s="71"/>
      <c r="E452" s="71"/>
      <c r="F452" s="71"/>
      <c r="G452" s="71">
        <v>88.1112060546875</v>
      </c>
      <c r="H452" s="71"/>
      <c r="I452" s="73"/>
      <c r="K452" s="48"/>
      <c r="L452" s="47"/>
      <c r="M452" s="47"/>
      <c r="N452" s="47"/>
      <c r="O452" s="47">
        <v>61.088859558105398</v>
      </c>
      <c r="P452" s="47"/>
      <c r="Q452" s="49"/>
      <c r="S452" s="48"/>
      <c r="T452" s="47"/>
      <c r="U452" s="47"/>
      <c r="V452" s="47"/>
      <c r="W452" s="47">
        <v>7.3156633377075098</v>
      </c>
      <c r="X452" s="47"/>
      <c r="Y452" s="49"/>
      <c r="AA452" s="48"/>
      <c r="AB452" s="47"/>
      <c r="AC452" s="47"/>
      <c r="AD452" s="47"/>
      <c r="AE452" s="47">
        <v>57.716304779052699</v>
      </c>
      <c r="AF452" s="47"/>
      <c r="AG452" s="49"/>
      <c r="AI452" s="48"/>
      <c r="AJ452" s="47"/>
      <c r="AK452" s="47"/>
      <c r="AL452" s="47"/>
      <c r="AM452" s="47">
        <v>3.9431085586547798</v>
      </c>
      <c r="AN452" s="47"/>
      <c r="AO452" s="49"/>
      <c r="AQ452" s="48"/>
      <c r="AR452" s="47"/>
      <c r="AS452" s="47"/>
      <c r="AT452" s="47"/>
      <c r="AU452" s="47">
        <v>54.112663269042898</v>
      </c>
      <c r="AV452" s="47"/>
      <c r="AW452" s="49"/>
    </row>
    <row r="453" spans="3:49" x14ac:dyDescent="0.3">
      <c r="C453" s="72"/>
      <c r="D453" s="71"/>
      <c r="E453" s="71"/>
      <c r="F453" s="71"/>
      <c r="G453" s="71">
        <v>113.907218933105</v>
      </c>
      <c r="H453" s="71"/>
      <c r="I453" s="73"/>
      <c r="K453" s="48"/>
      <c r="L453" s="47"/>
      <c r="M453" s="47"/>
      <c r="N453" s="47"/>
      <c r="O453" s="47">
        <v>108.29581451416</v>
      </c>
      <c r="P453" s="47"/>
      <c r="Q453" s="49"/>
      <c r="S453" s="48"/>
      <c r="T453" s="47"/>
      <c r="U453" s="47"/>
      <c r="V453" s="47"/>
      <c r="W453" s="47">
        <v>1.64715707302093</v>
      </c>
      <c r="X453" s="47"/>
      <c r="Y453" s="49"/>
      <c r="AA453" s="48"/>
      <c r="AB453" s="47"/>
      <c r="AC453" s="47"/>
      <c r="AD453" s="47"/>
      <c r="AE453" s="47">
        <v>112.68325805664</v>
      </c>
      <c r="AF453" s="47"/>
      <c r="AG453" s="49"/>
      <c r="AI453" s="48"/>
      <c r="AJ453" s="47"/>
      <c r="AK453" s="47"/>
      <c r="AL453" s="47"/>
      <c r="AM453" s="47">
        <v>6.0345993041992099</v>
      </c>
      <c r="AN453" s="47"/>
      <c r="AO453" s="49"/>
      <c r="AQ453" s="48"/>
      <c r="AR453" s="47"/>
      <c r="AS453" s="47"/>
      <c r="AT453" s="47"/>
      <c r="AU453" s="47">
        <v>107.79581451416</v>
      </c>
      <c r="AV453" s="47"/>
      <c r="AW453" s="49"/>
    </row>
    <row r="454" spans="3:49" x14ac:dyDescent="0.3">
      <c r="C454" s="72"/>
      <c r="D454" s="71"/>
      <c r="E454" s="71"/>
      <c r="F454" s="71"/>
      <c r="G454" s="71">
        <v>113.907218933105</v>
      </c>
      <c r="H454" s="71"/>
      <c r="I454" s="73"/>
      <c r="K454" s="48"/>
      <c r="L454" s="47"/>
      <c r="M454" s="47"/>
      <c r="N454" s="47"/>
      <c r="O454" s="47">
        <v>108.29581451416</v>
      </c>
      <c r="P454" s="47"/>
      <c r="Q454" s="49"/>
      <c r="S454" s="48"/>
      <c r="T454" s="47"/>
      <c r="U454" s="47"/>
      <c r="V454" s="47"/>
      <c r="W454" s="47">
        <v>1.64715707302093</v>
      </c>
      <c r="X454" s="47"/>
      <c r="Y454" s="49"/>
      <c r="AA454" s="48"/>
      <c r="AB454" s="47"/>
      <c r="AC454" s="47"/>
      <c r="AD454" s="47"/>
      <c r="AE454" s="47">
        <v>112.68325805664</v>
      </c>
      <c r="AF454" s="47"/>
      <c r="AG454" s="49"/>
      <c r="AI454" s="48"/>
      <c r="AJ454" s="47"/>
      <c r="AK454" s="47"/>
      <c r="AL454" s="47"/>
      <c r="AM454" s="47">
        <v>6.0345993041992099</v>
      </c>
      <c r="AN454" s="47"/>
      <c r="AO454" s="49"/>
      <c r="AQ454" s="48"/>
      <c r="AR454" s="47"/>
      <c r="AS454" s="47"/>
      <c r="AT454" s="47"/>
      <c r="AU454" s="47">
        <v>107.79581451416</v>
      </c>
      <c r="AV454" s="47"/>
      <c r="AW454" s="49"/>
    </row>
    <row r="455" spans="3:49" x14ac:dyDescent="0.3">
      <c r="C455" s="72"/>
      <c r="D455" s="71"/>
      <c r="E455" s="71"/>
      <c r="F455" s="71"/>
      <c r="G455" s="71">
        <v>113.907218933105</v>
      </c>
      <c r="H455" s="71"/>
      <c r="I455" s="73"/>
      <c r="K455" s="48"/>
      <c r="L455" s="47"/>
      <c r="M455" s="47"/>
      <c r="N455" s="47"/>
      <c r="O455" s="47">
        <v>112.770462036132</v>
      </c>
      <c r="P455" s="47"/>
      <c r="Q455" s="49"/>
      <c r="S455" s="48"/>
      <c r="T455" s="47"/>
      <c r="U455" s="47"/>
      <c r="V455" s="47"/>
      <c r="W455" s="47">
        <v>1.7902806997299101</v>
      </c>
      <c r="X455" s="47"/>
      <c r="Y455" s="49"/>
      <c r="AA455" s="48"/>
      <c r="AB455" s="47"/>
      <c r="AC455" s="47"/>
      <c r="AD455" s="47"/>
      <c r="AE455" s="47">
        <v>118.00347137451099</v>
      </c>
      <c r="AF455" s="47"/>
      <c r="AG455" s="49"/>
      <c r="AI455" s="48"/>
      <c r="AJ455" s="47"/>
      <c r="AK455" s="47"/>
      <c r="AL455" s="47"/>
      <c r="AM455" s="47">
        <v>7.0232901573181099</v>
      </c>
      <c r="AN455" s="47"/>
      <c r="AO455" s="49"/>
      <c r="AQ455" s="48"/>
      <c r="AR455" s="47"/>
      <c r="AS455" s="47"/>
      <c r="AT455" s="47"/>
      <c r="AU455" s="47">
        <v>112.014450073242</v>
      </c>
      <c r="AV455" s="47"/>
      <c r="AW455" s="49"/>
    </row>
    <row r="456" spans="3:49" x14ac:dyDescent="0.3">
      <c r="C456" s="72"/>
      <c r="D456" s="71"/>
      <c r="E456" s="71"/>
      <c r="F456" s="71"/>
      <c r="G456" s="71">
        <v>106.84603881835901</v>
      </c>
      <c r="H456" s="71"/>
      <c r="I456" s="73"/>
      <c r="K456" s="48"/>
      <c r="L456" s="47"/>
      <c r="M456" s="47"/>
      <c r="N456" s="47"/>
      <c r="O456" s="47">
        <v>108.052452087402</v>
      </c>
      <c r="P456" s="47"/>
      <c r="Q456" s="49"/>
      <c r="S456" s="48"/>
      <c r="T456" s="47"/>
      <c r="U456" s="47"/>
      <c r="V456" s="47"/>
      <c r="W456" s="47">
        <v>1.60983562469482</v>
      </c>
      <c r="X456" s="47"/>
      <c r="Y456" s="49"/>
      <c r="AA456" s="48"/>
      <c r="AB456" s="47"/>
      <c r="AC456" s="47"/>
      <c r="AD456" s="47"/>
      <c r="AE456" s="47">
        <v>113.686569213867</v>
      </c>
      <c r="AF456" s="47"/>
      <c r="AG456" s="49"/>
      <c r="AI456" s="48"/>
      <c r="AJ456" s="47"/>
      <c r="AK456" s="47"/>
      <c r="AL456" s="47"/>
      <c r="AM456" s="47">
        <v>7.24395275115966</v>
      </c>
      <c r="AN456" s="47"/>
      <c r="AO456" s="49"/>
      <c r="AQ456" s="48"/>
      <c r="AR456" s="47"/>
      <c r="AS456" s="47"/>
      <c r="AT456" s="47"/>
      <c r="AU456" s="47">
        <v>107.35967254638599</v>
      </c>
      <c r="AV456" s="47"/>
      <c r="AW456" s="49"/>
    </row>
    <row r="457" spans="3:49" x14ac:dyDescent="0.3">
      <c r="C457" s="72"/>
      <c r="D457" s="71"/>
      <c r="E457" s="71"/>
      <c r="F457" s="71"/>
      <c r="G457" s="71">
        <v>106.84603881835901</v>
      </c>
      <c r="H457" s="71"/>
      <c r="I457" s="73"/>
      <c r="K457" s="48"/>
      <c r="L457" s="47"/>
      <c r="M457" s="47"/>
      <c r="N457" s="47"/>
      <c r="O457" s="47">
        <v>108.052452087402</v>
      </c>
      <c r="P457" s="47"/>
      <c r="Q457" s="49"/>
      <c r="S457" s="48"/>
      <c r="T457" s="47"/>
      <c r="U457" s="47"/>
      <c r="V457" s="47"/>
      <c r="W457" s="47">
        <v>1.60983562469482</v>
      </c>
      <c r="X457" s="47"/>
      <c r="Y457" s="49"/>
      <c r="AA457" s="48"/>
      <c r="AB457" s="47"/>
      <c r="AC457" s="47"/>
      <c r="AD457" s="47"/>
      <c r="AE457" s="47">
        <v>113.686569213867</v>
      </c>
      <c r="AF457" s="47"/>
      <c r="AG457" s="49"/>
      <c r="AI457" s="48"/>
      <c r="AJ457" s="47"/>
      <c r="AK457" s="47"/>
      <c r="AL457" s="47"/>
      <c r="AM457" s="47">
        <v>7.24395275115966</v>
      </c>
      <c r="AN457" s="47"/>
      <c r="AO457" s="49"/>
      <c r="AQ457" s="48"/>
      <c r="AR457" s="47"/>
      <c r="AS457" s="47"/>
      <c r="AT457" s="47"/>
      <c r="AU457" s="47">
        <v>107.35967254638599</v>
      </c>
      <c r="AV457" s="47"/>
      <c r="AW457" s="49"/>
    </row>
    <row r="458" spans="3:49" x14ac:dyDescent="0.3">
      <c r="C458" s="72"/>
      <c r="D458" s="71"/>
      <c r="E458" s="71"/>
      <c r="F458" s="71"/>
      <c r="G458" s="71">
        <v>106.84603881835901</v>
      </c>
      <c r="H458" s="71"/>
      <c r="I458" s="73"/>
      <c r="K458" s="48"/>
      <c r="L458" s="47"/>
      <c r="M458" s="47"/>
      <c r="N458" s="47"/>
      <c r="O458" s="47">
        <v>104.08683013916</v>
      </c>
      <c r="P458" s="47"/>
      <c r="Q458" s="49"/>
      <c r="S458" s="48"/>
      <c r="T458" s="47"/>
      <c r="U458" s="47"/>
      <c r="V458" s="47"/>
      <c r="W458" s="47">
        <v>1.4007221460342401</v>
      </c>
      <c r="X458" s="47"/>
      <c r="Y458" s="49"/>
      <c r="AA458" s="48"/>
      <c r="AB458" s="47"/>
      <c r="AC458" s="47"/>
      <c r="AD458" s="47"/>
      <c r="AE458" s="47">
        <v>109.48657989501901</v>
      </c>
      <c r="AF458" s="47"/>
      <c r="AG458" s="49"/>
      <c r="AI458" s="48"/>
      <c r="AJ458" s="47"/>
      <c r="AK458" s="47"/>
      <c r="AL458" s="47"/>
      <c r="AM458" s="47">
        <v>6.8004674911498997</v>
      </c>
      <c r="AN458" s="47"/>
      <c r="AO458" s="49"/>
      <c r="AQ458" s="48"/>
      <c r="AR458" s="47"/>
      <c r="AS458" s="47"/>
      <c r="AT458" s="47"/>
      <c r="AU458" s="47">
        <v>103.67144775390599</v>
      </c>
      <c r="AV458" s="47"/>
      <c r="AW458" s="49"/>
    </row>
    <row r="459" spans="3:49" x14ac:dyDescent="0.3">
      <c r="C459" s="72"/>
      <c r="D459" s="71"/>
      <c r="E459" s="71"/>
      <c r="F459" s="71"/>
      <c r="G459" s="71">
        <v>106.84603881835901</v>
      </c>
      <c r="H459" s="71"/>
      <c r="I459" s="73"/>
      <c r="K459" s="48"/>
      <c r="L459" s="47"/>
      <c r="M459" s="47"/>
      <c r="N459" s="47"/>
      <c r="O459" s="47">
        <v>104.08683013916</v>
      </c>
      <c r="P459" s="47"/>
      <c r="Q459" s="49"/>
      <c r="S459" s="48"/>
      <c r="T459" s="47"/>
      <c r="U459" s="47"/>
      <c r="V459" s="47"/>
      <c r="W459" s="47">
        <v>1.4007221460342401</v>
      </c>
      <c r="X459" s="47"/>
      <c r="Y459" s="49"/>
      <c r="AA459" s="48"/>
      <c r="AB459" s="47"/>
      <c r="AC459" s="47"/>
      <c r="AD459" s="47"/>
      <c r="AE459" s="47">
        <v>109.48657989501901</v>
      </c>
      <c r="AF459" s="47"/>
      <c r="AG459" s="49"/>
      <c r="AI459" s="48"/>
      <c r="AJ459" s="47"/>
      <c r="AK459" s="47"/>
      <c r="AL459" s="47"/>
      <c r="AM459" s="47">
        <v>6.8004674911498997</v>
      </c>
      <c r="AN459" s="47"/>
      <c r="AO459" s="49"/>
      <c r="AQ459" s="48"/>
      <c r="AR459" s="47"/>
      <c r="AS459" s="47"/>
      <c r="AT459" s="47"/>
      <c r="AU459" s="47">
        <v>103.67144775390599</v>
      </c>
      <c r="AV459" s="47"/>
      <c r="AW459" s="49"/>
    </row>
    <row r="460" spans="3:49" x14ac:dyDescent="0.3">
      <c r="C460" s="72"/>
      <c r="D460" s="71"/>
      <c r="E460" s="71"/>
      <c r="F460" s="71"/>
      <c r="G460" s="71">
        <v>106.84603881835901</v>
      </c>
      <c r="H460" s="71"/>
      <c r="I460" s="73"/>
      <c r="K460" s="48"/>
      <c r="L460" s="47"/>
      <c r="M460" s="47"/>
      <c r="N460" s="47"/>
      <c r="O460" s="47">
        <v>104.08683013916</v>
      </c>
      <c r="P460" s="47"/>
      <c r="Q460" s="49"/>
      <c r="S460" s="48"/>
      <c r="T460" s="47"/>
      <c r="U460" s="47"/>
      <c r="V460" s="47"/>
      <c r="W460" s="47">
        <v>1.4007221460342401</v>
      </c>
      <c r="X460" s="47"/>
      <c r="Y460" s="49"/>
      <c r="AA460" s="48"/>
      <c r="AB460" s="47"/>
      <c r="AC460" s="47"/>
      <c r="AD460" s="47"/>
      <c r="AE460" s="47">
        <v>109.48657989501901</v>
      </c>
      <c r="AF460" s="47"/>
      <c r="AG460" s="49"/>
      <c r="AI460" s="48"/>
      <c r="AJ460" s="47"/>
      <c r="AK460" s="47"/>
      <c r="AL460" s="47"/>
      <c r="AM460" s="47">
        <v>6.8004674911498997</v>
      </c>
      <c r="AN460" s="47"/>
      <c r="AO460" s="49"/>
      <c r="AQ460" s="48"/>
      <c r="AR460" s="47"/>
      <c r="AS460" s="47"/>
      <c r="AT460" s="47"/>
      <c r="AU460" s="47">
        <v>103.67144775390599</v>
      </c>
      <c r="AV460" s="47"/>
      <c r="AW460" s="49"/>
    </row>
    <row r="461" spans="3:49" x14ac:dyDescent="0.3">
      <c r="C461" s="72"/>
      <c r="D461" s="71"/>
      <c r="E461" s="71"/>
      <c r="F461" s="71"/>
      <c r="G461" s="71">
        <v>106.84603881835901</v>
      </c>
      <c r="H461" s="71"/>
      <c r="I461" s="73"/>
      <c r="K461" s="48"/>
      <c r="L461" s="47"/>
      <c r="M461" s="47"/>
      <c r="N461" s="47"/>
      <c r="O461" s="47">
        <v>108.052452087402</v>
      </c>
      <c r="P461" s="47"/>
      <c r="Q461" s="49"/>
      <c r="S461" s="48"/>
      <c r="T461" s="47"/>
      <c r="U461" s="47"/>
      <c r="V461" s="47"/>
      <c r="W461" s="47">
        <v>1.60983562469482</v>
      </c>
      <c r="X461" s="47"/>
      <c r="Y461" s="49"/>
      <c r="AA461" s="48"/>
      <c r="AB461" s="47"/>
      <c r="AC461" s="47"/>
      <c r="AD461" s="47"/>
      <c r="AE461" s="47">
        <v>113.686569213867</v>
      </c>
      <c r="AF461" s="47"/>
      <c r="AG461" s="49"/>
      <c r="AI461" s="48"/>
      <c r="AJ461" s="47"/>
      <c r="AK461" s="47"/>
      <c r="AL461" s="47"/>
      <c r="AM461" s="47">
        <v>7.24395275115966</v>
      </c>
      <c r="AN461" s="47"/>
      <c r="AO461" s="49"/>
      <c r="AQ461" s="48"/>
      <c r="AR461" s="47"/>
      <c r="AS461" s="47"/>
      <c r="AT461" s="47"/>
      <c r="AU461" s="47">
        <v>107.35967254638599</v>
      </c>
      <c r="AV461" s="47"/>
      <c r="AW461" s="49"/>
    </row>
    <row r="462" spans="3:49" x14ac:dyDescent="0.3">
      <c r="C462" s="72"/>
      <c r="D462" s="71"/>
      <c r="E462" s="71"/>
      <c r="F462" s="71"/>
      <c r="G462" s="71">
        <v>106.84603881835901</v>
      </c>
      <c r="H462" s="71"/>
      <c r="I462" s="73"/>
      <c r="K462" s="48"/>
      <c r="L462" s="47"/>
      <c r="M462" s="47"/>
      <c r="N462" s="47"/>
      <c r="O462" s="47">
        <v>108.052452087402</v>
      </c>
      <c r="P462" s="47"/>
      <c r="Q462" s="49"/>
      <c r="S462" s="48"/>
      <c r="T462" s="47"/>
      <c r="U462" s="47"/>
      <c r="V462" s="47"/>
      <c r="W462" s="47">
        <v>1.60983562469482</v>
      </c>
      <c r="X462" s="47"/>
      <c r="Y462" s="49"/>
      <c r="AA462" s="48"/>
      <c r="AB462" s="47"/>
      <c r="AC462" s="47"/>
      <c r="AD462" s="47"/>
      <c r="AE462" s="47">
        <v>113.686569213867</v>
      </c>
      <c r="AF462" s="47"/>
      <c r="AG462" s="49"/>
      <c r="AI462" s="48"/>
      <c r="AJ462" s="47"/>
      <c r="AK462" s="47"/>
      <c r="AL462" s="47"/>
      <c r="AM462" s="47">
        <v>7.24395275115966</v>
      </c>
      <c r="AN462" s="47"/>
      <c r="AO462" s="49"/>
      <c r="AQ462" s="48"/>
      <c r="AR462" s="47"/>
      <c r="AS462" s="47"/>
      <c r="AT462" s="47"/>
      <c r="AU462" s="47">
        <v>107.35967254638599</v>
      </c>
      <c r="AV462" s="47"/>
      <c r="AW462" s="49"/>
    </row>
    <row r="463" spans="3:49" x14ac:dyDescent="0.3">
      <c r="C463" s="72"/>
      <c r="D463" s="71"/>
      <c r="E463" s="71"/>
      <c r="F463" s="71"/>
      <c r="G463" s="71">
        <v>106.84603881835901</v>
      </c>
      <c r="H463" s="71"/>
      <c r="I463" s="73"/>
      <c r="K463" s="48"/>
      <c r="L463" s="47"/>
      <c r="M463" s="47"/>
      <c r="N463" s="47"/>
      <c r="O463" s="47">
        <v>112.770462036132</v>
      </c>
      <c r="P463" s="47"/>
      <c r="Q463" s="49"/>
      <c r="S463" s="48"/>
      <c r="T463" s="47"/>
      <c r="U463" s="47"/>
      <c r="V463" s="47"/>
      <c r="W463" s="47">
        <v>1.7902806997299101</v>
      </c>
      <c r="X463" s="47"/>
      <c r="Y463" s="49"/>
      <c r="AA463" s="48"/>
      <c r="AB463" s="47"/>
      <c r="AC463" s="47"/>
      <c r="AD463" s="47"/>
      <c r="AE463" s="47">
        <v>118.00347137451099</v>
      </c>
      <c r="AF463" s="47"/>
      <c r="AG463" s="49"/>
      <c r="AI463" s="48"/>
      <c r="AJ463" s="47"/>
      <c r="AK463" s="47"/>
      <c r="AL463" s="47"/>
      <c r="AM463" s="47">
        <v>7.0232901573181099</v>
      </c>
      <c r="AN463" s="47"/>
      <c r="AO463" s="49"/>
      <c r="AQ463" s="48"/>
      <c r="AR463" s="47"/>
      <c r="AS463" s="47"/>
      <c r="AT463" s="47"/>
      <c r="AU463" s="47">
        <v>112.014450073242</v>
      </c>
      <c r="AV463" s="47"/>
      <c r="AW463" s="49"/>
    </row>
    <row r="464" spans="3:49" x14ac:dyDescent="0.3">
      <c r="C464" s="72"/>
      <c r="D464" s="71"/>
      <c r="E464" s="71"/>
      <c r="F464" s="71"/>
      <c r="G464" s="71">
        <v>95.915359497070298</v>
      </c>
      <c r="H464" s="71"/>
      <c r="I464" s="73"/>
      <c r="K464" s="48"/>
      <c r="L464" s="47"/>
      <c r="M464" s="47"/>
      <c r="N464" s="47"/>
      <c r="O464" s="47">
        <v>98.844833374023395</v>
      </c>
      <c r="P464" s="47"/>
      <c r="Q464" s="49"/>
      <c r="S464" s="48"/>
      <c r="T464" s="47"/>
      <c r="U464" s="47"/>
      <c r="V464" s="47"/>
      <c r="W464" s="47">
        <v>1.34561467170715</v>
      </c>
      <c r="X464" s="47"/>
      <c r="Y464" s="49"/>
      <c r="AA464" s="48"/>
      <c r="AB464" s="47"/>
      <c r="AC464" s="47"/>
      <c r="AD464" s="47"/>
      <c r="AE464" s="47">
        <v>103.21678161621</v>
      </c>
      <c r="AF464" s="47"/>
      <c r="AG464" s="49"/>
      <c r="AI464" s="48"/>
      <c r="AJ464" s="47"/>
      <c r="AK464" s="47"/>
      <c r="AL464" s="47"/>
      <c r="AM464" s="47">
        <v>5.7175617218017498</v>
      </c>
      <c r="AN464" s="47"/>
      <c r="AO464" s="49"/>
      <c r="AQ464" s="48"/>
      <c r="AR464" s="47"/>
      <c r="AS464" s="47"/>
      <c r="AT464" s="47"/>
      <c r="AU464" s="47">
        <v>98.573776245117102</v>
      </c>
      <c r="AV464" s="47"/>
      <c r="AW464" s="49"/>
    </row>
    <row r="465" spans="3:49" x14ac:dyDescent="0.3">
      <c r="C465" s="72"/>
      <c r="D465" s="71"/>
      <c r="E465" s="71"/>
      <c r="F465" s="71"/>
      <c r="G465" s="71">
        <v>100.14956665039</v>
      </c>
      <c r="H465" s="71"/>
      <c r="I465" s="73"/>
      <c r="K465" s="48"/>
      <c r="L465" s="47"/>
      <c r="M465" s="47"/>
      <c r="N465" s="47"/>
      <c r="O465" s="47">
        <v>99.529167175292898</v>
      </c>
      <c r="P465" s="47"/>
      <c r="Q465" s="49"/>
      <c r="S465" s="48"/>
      <c r="T465" s="47"/>
      <c r="U465" s="47"/>
      <c r="V465" s="47"/>
      <c r="W465" s="47">
        <v>1.7419295310974099</v>
      </c>
      <c r="X465" s="47"/>
      <c r="Y465" s="49"/>
      <c r="AA465" s="48"/>
      <c r="AB465" s="47"/>
      <c r="AC465" s="47"/>
      <c r="AD465" s="47"/>
      <c r="AE465" s="47">
        <v>107.062782287597</v>
      </c>
      <c r="AF465" s="47"/>
      <c r="AG465" s="49"/>
      <c r="AI465" s="48"/>
      <c r="AJ465" s="47"/>
      <c r="AK465" s="47"/>
      <c r="AL465" s="47"/>
      <c r="AM465" s="47">
        <v>9.2755441665649396</v>
      </c>
      <c r="AN465" s="47"/>
      <c r="AO465" s="49"/>
      <c r="AQ465" s="48"/>
      <c r="AR465" s="47"/>
      <c r="AS465" s="47"/>
      <c r="AT465" s="47"/>
      <c r="AU465" s="47">
        <v>98.398841857910099</v>
      </c>
      <c r="AV465" s="47"/>
      <c r="AW465" s="49"/>
    </row>
    <row r="466" spans="3:49" x14ac:dyDescent="0.3">
      <c r="C466" s="72"/>
      <c r="D466" s="71"/>
      <c r="E466" s="71"/>
      <c r="F466" s="71"/>
      <c r="G466" s="71">
        <v>113.907218933105</v>
      </c>
      <c r="H466" s="71"/>
      <c r="I466" s="73"/>
      <c r="K466" s="48"/>
      <c r="L466" s="47"/>
      <c r="M466" s="47"/>
      <c r="N466" s="47"/>
      <c r="O466" s="47">
        <v>108.29581451416</v>
      </c>
      <c r="P466" s="47"/>
      <c r="Q466" s="49"/>
      <c r="S466" s="48"/>
      <c r="T466" s="47"/>
      <c r="U466" s="47"/>
      <c r="V466" s="47"/>
      <c r="W466" s="47">
        <v>1.64715707302093</v>
      </c>
      <c r="X466" s="47"/>
      <c r="Y466" s="49"/>
      <c r="AA466" s="48"/>
      <c r="AB466" s="47"/>
      <c r="AC466" s="47"/>
      <c r="AD466" s="47"/>
      <c r="AE466" s="47">
        <v>112.68325805664</v>
      </c>
      <c r="AF466" s="47"/>
      <c r="AG466" s="49"/>
      <c r="AI466" s="48"/>
      <c r="AJ466" s="47"/>
      <c r="AK466" s="47"/>
      <c r="AL466" s="47"/>
      <c r="AM466" s="47">
        <v>6.0345993041992099</v>
      </c>
      <c r="AN466" s="47"/>
      <c r="AO466" s="49"/>
      <c r="AQ466" s="48"/>
      <c r="AR466" s="47"/>
      <c r="AS466" s="47"/>
      <c r="AT466" s="47"/>
      <c r="AU466" s="47">
        <v>107.79581451416</v>
      </c>
      <c r="AV466" s="47"/>
      <c r="AW466" s="49"/>
    </row>
    <row r="467" spans="3:49" x14ac:dyDescent="0.3">
      <c r="C467" s="72"/>
      <c r="D467" s="71"/>
      <c r="E467" s="71"/>
      <c r="F467" s="71"/>
      <c r="G467" s="71">
        <v>113.907218933105</v>
      </c>
      <c r="H467" s="71"/>
      <c r="I467" s="73"/>
      <c r="K467" s="48"/>
      <c r="L467" s="47"/>
      <c r="M467" s="47"/>
      <c r="N467" s="47"/>
      <c r="O467" s="47">
        <v>115.95163726806599</v>
      </c>
      <c r="P467" s="47"/>
      <c r="Q467" s="49"/>
      <c r="S467" s="48"/>
      <c r="T467" s="47"/>
      <c r="U467" s="47"/>
      <c r="V467" s="47"/>
      <c r="W467" s="47">
        <v>1.86714828014373</v>
      </c>
      <c r="X467" s="47"/>
      <c r="Y467" s="49"/>
      <c r="AA467" s="48"/>
      <c r="AB467" s="47"/>
      <c r="AC467" s="47"/>
      <c r="AD467" s="47"/>
      <c r="AE467" s="47">
        <v>121.47140502929599</v>
      </c>
      <c r="AF467" s="47"/>
      <c r="AG467" s="49"/>
      <c r="AI467" s="48"/>
      <c r="AJ467" s="47"/>
      <c r="AK467" s="47"/>
      <c r="AL467" s="47"/>
      <c r="AM467" s="47">
        <v>7.3869142532348597</v>
      </c>
      <c r="AN467" s="47"/>
      <c r="AO467" s="49"/>
      <c r="AQ467" s="48"/>
      <c r="AR467" s="47"/>
      <c r="AS467" s="47"/>
      <c r="AT467" s="47"/>
      <c r="AU467" s="47">
        <v>115.257553100585</v>
      </c>
      <c r="AV467" s="47"/>
      <c r="AW467" s="49"/>
    </row>
    <row r="468" spans="3:49" x14ac:dyDescent="0.3">
      <c r="C468" s="72"/>
      <c r="D468" s="71"/>
      <c r="E468" s="71"/>
      <c r="F468" s="71"/>
      <c r="G468" s="71">
        <v>113.907218933105</v>
      </c>
      <c r="H468" s="71"/>
      <c r="I468" s="73"/>
      <c r="K468" s="48"/>
      <c r="L468" s="47"/>
      <c r="M468" s="47"/>
      <c r="N468" s="47"/>
      <c r="O468" s="47">
        <v>115.95163726806599</v>
      </c>
      <c r="P468" s="47"/>
      <c r="Q468" s="49"/>
      <c r="S468" s="48"/>
      <c r="T468" s="47"/>
      <c r="U468" s="47"/>
      <c r="V468" s="47"/>
      <c r="W468" s="47">
        <v>1.86714828014373</v>
      </c>
      <c r="X468" s="47"/>
      <c r="Y468" s="49"/>
      <c r="AA468" s="48"/>
      <c r="AB468" s="47"/>
      <c r="AC468" s="47"/>
      <c r="AD468" s="47"/>
      <c r="AE468" s="47">
        <v>121.47140502929599</v>
      </c>
      <c r="AF468" s="47"/>
      <c r="AG468" s="49"/>
      <c r="AI468" s="48"/>
      <c r="AJ468" s="47"/>
      <c r="AK468" s="47"/>
      <c r="AL468" s="47"/>
      <c r="AM468" s="47">
        <v>7.3869142532348597</v>
      </c>
      <c r="AN468" s="47"/>
      <c r="AO468" s="49"/>
      <c r="AQ468" s="48"/>
      <c r="AR468" s="47"/>
      <c r="AS468" s="47"/>
      <c r="AT468" s="47"/>
      <c r="AU468" s="47">
        <v>115.257553100585</v>
      </c>
      <c r="AV468" s="47"/>
      <c r="AW468" s="49"/>
    </row>
    <row r="469" spans="3:49" x14ac:dyDescent="0.3">
      <c r="C469" s="72"/>
      <c r="D469" s="71"/>
      <c r="E469" s="71"/>
      <c r="F469" s="71"/>
      <c r="G469" s="71">
        <v>113.907218933105</v>
      </c>
      <c r="H469" s="71"/>
      <c r="I469" s="73"/>
      <c r="K469" s="48"/>
      <c r="L469" s="47"/>
      <c r="M469" s="47"/>
      <c r="N469" s="47"/>
      <c r="O469" s="47">
        <v>115.95163726806599</v>
      </c>
      <c r="P469" s="47"/>
      <c r="Q469" s="49"/>
      <c r="S469" s="48"/>
      <c r="T469" s="47"/>
      <c r="U469" s="47"/>
      <c r="V469" s="47"/>
      <c r="W469" s="47">
        <v>1.86714828014373</v>
      </c>
      <c r="X469" s="47"/>
      <c r="Y469" s="49"/>
      <c r="AA469" s="48"/>
      <c r="AB469" s="47"/>
      <c r="AC469" s="47"/>
      <c r="AD469" s="47"/>
      <c r="AE469" s="47">
        <v>121.47140502929599</v>
      </c>
      <c r="AF469" s="47"/>
      <c r="AG469" s="49"/>
      <c r="AI469" s="48"/>
      <c r="AJ469" s="47"/>
      <c r="AK469" s="47"/>
      <c r="AL469" s="47"/>
      <c r="AM469" s="47">
        <v>7.3869142532348597</v>
      </c>
      <c r="AN469" s="47"/>
      <c r="AO469" s="49"/>
      <c r="AQ469" s="48"/>
      <c r="AR469" s="47"/>
      <c r="AS469" s="47"/>
      <c r="AT469" s="47"/>
      <c r="AU469" s="47">
        <v>115.257553100585</v>
      </c>
      <c r="AV469" s="47"/>
      <c r="AW469" s="49"/>
    </row>
    <row r="470" spans="3:49" x14ac:dyDescent="0.3">
      <c r="C470" s="72"/>
      <c r="D470" s="71"/>
      <c r="E470" s="71"/>
      <c r="F470" s="71"/>
      <c r="G470" s="71">
        <v>113.907218933105</v>
      </c>
      <c r="H470" s="71"/>
      <c r="I470" s="73"/>
      <c r="K470" s="48"/>
      <c r="L470" s="47"/>
      <c r="M470" s="47"/>
      <c r="N470" s="47"/>
      <c r="O470" s="47">
        <v>115.95163726806599</v>
      </c>
      <c r="P470" s="47"/>
      <c r="Q470" s="49"/>
      <c r="S470" s="48"/>
      <c r="T470" s="47"/>
      <c r="U470" s="47"/>
      <c r="V470" s="47"/>
      <c r="W470" s="47">
        <v>1.86714828014373</v>
      </c>
      <c r="X470" s="47"/>
      <c r="Y470" s="49"/>
      <c r="AA470" s="48"/>
      <c r="AB470" s="47"/>
      <c r="AC470" s="47"/>
      <c r="AD470" s="47"/>
      <c r="AE470" s="47">
        <v>121.47140502929599</v>
      </c>
      <c r="AF470" s="47"/>
      <c r="AG470" s="49"/>
      <c r="AI470" s="48"/>
      <c r="AJ470" s="47"/>
      <c r="AK470" s="47"/>
      <c r="AL470" s="47"/>
      <c r="AM470" s="47">
        <v>7.3869142532348597</v>
      </c>
      <c r="AN470" s="47"/>
      <c r="AO470" s="49"/>
      <c r="AQ470" s="48"/>
      <c r="AR470" s="47"/>
      <c r="AS470" s="47"/>
      <c r="AT470" s="47"/>
      <c r="AU470" s="47">
        <v>115.257553100585</v>
      </c>
      <c r="AV470" s="47"/>
      <c r="AW470" s="49"/>
    </row>
    <row r="471" spans="3:49" x14ac:dyDescent="0.3">
      <c r="C471" s="72"/>
      <c r="D471" s="71"/>
      <c r="E471" s="71"/>
      <c r="F471" s="71"/>
      <c r="G471" s="71">
        <v>113.907218933105</v>
      </c>
      <c r="H471" s="71"/>
      <c r="I471" s="73"/>
      <c r="K471" s="48"/>
      <c r="L471" s="47"/>
      <c r="M471" s="47"/>
      <c r="N471" s="47"/>
      <c r="O471" s="47">
        <v>115.95163726806599</v>
      </c>
      <c r="P471" s="47"/>
      <c r="Q471" s="49"/>
      <c r="S471" s="48"/>
      <c r="T471" s="47"/>
      <c r="U471" s="47"/>
      <c r="V471" s="47"/>
      <c r="W471" s="47">
        <v>1.86714828014373</v>
      </c>
      <c r="X471" s="47"/>
      <c r="Y471" s="49"/>
      <c r="AA471" s="48"/>
      <c r="AB471" s="47"/>
      <c r="AC471" s="47"/>
      <c r="AD471" s="47"/>
      <c r="AE471" s="47">
        <v>121.47140502929599</v>
      </c>
      <c r="AF471" s="47"/>
      <c r="AG471" s="49"/>
      <c r="AI471" s="48"/>
      <c r="AJ471" s="47"/>
      <c r="AK471" s="47"/>
      <c r="AL471" s="47"/>
      <c r="AM471" s="47">
        <v>7.3869142532348597</v>
      </c>
      <c r="AN471" s="47"/>
      <c r="AO471" s="49"/>
      <c r="AQ471" s="48"/>
      <c r="AR471" s="47"/>
      <c r="AS471" s="47"/>
      <c r="AT471" s="47"/>
      <c r="AU471" s="47">
        <v>115.257553100585</v>
      </c>
      <c r="AV471" s="47"/>
      <c r="AW471" s="49"/>
    </row>
    <row r="472" spans="3:49" x14ac:dyDescent="0.3">
      <c r="C472" s="72"/>
      <c r="D472" s="71"/>
      <c r="E472" s="71"/>
      <c r="F472" s="71"/>
      <c r="G472" s="71">
        <v>113.907218933105</v>
      </c>
      <c r="H472" s="71"/>
      <c r="I472" s="73"/>
      <c r="K472" s="48"/>
      <c r="L472" s="47"/>
      <c r="M472" s="47"/>
      <c r="N472" s="47"/>
      <c r="O472" s="47">
        <v>115.95163726806599</v>
      </c>
      <c r="P472" s="47"/>
      <c r="Q472" s="49"/>
      <c r="S472" s="48"/>
      <c r="T472" s="47"/>
      <c r="U472" s="47"/>
      <c r="V472" s="47"/>
      <c r="W472" s="47">
        <v>1.86714828014373</v>
      </c>
      <c r="X472" s="47"/>
      <c r="Y472" s="49"/>
      <c r="AA472" s="48"/>
      <c r="AB472" s="47"/>
      <c r="AC472" s="47"/>
      <c r="AD472" s="47"/>
      <c r="AE472" s="47">
        <v>121.47140502929599</v>
      </c>
      <c r="AF472" s="47"/>
      <c r="AG472" s="49"/>
      <c r="AI472" s="48"/>
      <c r="AJ472" s="47"/>
      <c r="AK472" s="47"/>
      <c r="AL472" s="47"/>
      <c r="AM472" s="47">
        <v>7.3869142532348597</v>
      </c>
      <c r="AN472" s="47"/>
      <c r="AO472" s="49"/>
      <c r="AQ472" s="48"/>
      <c r="AR472" s="47"/>
      <c r="AS472" s="47"/>
      <c r="AT472" s="47"/>
      <c r="AU472" s="47">
        <v>115.257553100585</v>
      </c>
      <c r="AV472" s="47"/>
      <c r="AW472" s="49"/>
    </row>
    <row r="473" spans="3:49" x14ac:dyDescent="0.3">
      <c r="C473" s="72"/>
      <c r="D473" s="71"/>
      <c r="E473" s="71"/>
      <c r="F473" s="71"/>
      <c r="G473" s="71">
        <v>113.907218933105</v>
      </c>
      <c r="H473" s="71"/>
      <c r="I473" s="73"/>
      <c r="K473" s="48"/>
      <c r="L473" s="47"/>
      <c r="M473" s="47"/>
      <c r="N473" s="47"/>
      <c r="O473" s="47">
        <v>107.23878479003901</v>
      </c>
      <c r="P473" s="47"/>
      <c r="Q473" s="49"/>
      <c r="S473" s="48"/>
      <c r="T473" s="47"/>
      <c r="U473" s="47"/>
      <c r="V473" s="47"/>
      <c r="W473" s="47">
        <v>1.59956419467926</v>
      </c>
      <c r="X473" s="47"/>
      <c r="Y473" s="49"/>
      <c r="AA473" s="48"/>
      <c r="AB473" s="47"/>
      <c r="AC473" s="47"/>
      <c r="AD473" s="47"/>
      <c r="AE473" s="47">
        <v>112.003601074218</v>
      </c>
      <c r="AF473" s="47"/>
      <c r="AG473" s="49"/>
      <c r="AI473" s="48"/>
      <c r="AJ473" s="47"/>
      <c r="AK473" s="47"/>
      <c r="AL473" s="47"/>
      <c r="AM473" s="47">
        <v>6.36437892913818</v>
      </c>
      <c r="AN473" s="47"/>
      <c r="AO473" s="49"/>
      <c r="AQ473" s="48"/>
      <c r="AR473" s="47"/>
      <c r="AS473" s="47"/>
      <c r="AT473" s="47"/>
      <c r="AU473" s="47">
        <v>106.858154296875</v>
      </c>
      <c r="AV473" s="47"/>
      <c r="AW473" s="49"/>
    </row>
    <row r="474" spans="3:49" x14ac:dyDescent="0.3">
      <c r="C474" s="72"/>
      <c r="D474" s="71"/>
      <c r="E474" s="71"/>
      <c r="F474" s="71"/>
      <c r="G474" s="71">
        <v>113.907218933105</v>
      </c>
      <c r="H474" s="71"/>
      <c r="I474" s="73"/>
      <c r="K474" s="48"/>
      <c r="L474" s="47"/>
      <c r="M474" s="47"/>
      <c r="N474" s="47"/>
      <c r="O474" s="47">
        <v>115.95163726806599</v>
      </c>
      <c r="P474" s="47"/>
      <c r="Q474" s="49"/>
      <c r="S474" s="48"/>
      <c r="T474" s="47"/>
      <c r="U474" s="47"/>
      <c r="V474" s="47"/>
      <c r="W474" s="47">
        <v>1.86714828014373</v>
      </c>
      <c r="X474" s="47"/>
      <c r="Y474" s="49"/>
      <c r="AA474" s="48"/>
      <c r="AB474" s="47"/>
      <c r="AC474" s="47"/>
      <c r="AD474" s="47"/>
      <c r="AE474" s="47">
        <v>121.47140502929599</v>
      </c>
      <c r="AF474" s="47"/>
      <c r="AG474" s="49"/>
      <c r="AI474" s="48"/>
      <c r="AJ474" s="47"/>
      <c r="AK474" s="47"/>
      <c r="AL474" s="47"/>
      <c r="AM474" s="47">
        <v>7.3869142532348597</v>
      </c>
      <c r="AN474" s="47"/>
      <c r="AO474" s="49"/>
      <c r="AQ474" s="48"/>
      <c r="AR474" s="47"/>
      <c r="AS474" s="47"/>
      <c r="AT474" s="47"/>
      <c r="AU474" s="47">
        <v>115.257553100585</v>
      </c>
      <c r="AV474" s="47"/>
      <c r="AW474" s="49"/>
    </row>
    <row r="475" spans="3:49" x14ac:dyDescent="0.3">
      <c r="C475" s="72"/>
      <c r="D475" s="71"/>
      <c r="E475" s="71"/>
      <c r="F475" s="71"/>
      <c r="G475" s="71">
        <v>113.907218933105</v>
      </c>
      <c r="H475" s="71"/>
      <c r="I475" s="73"/>
      <c r="K475" s="48"/>
      <c r="L475" s="47"/>
      <c r="M475" s="47"/>
      <c r="N475" s="47"/>
      <c r="O475" s="47">
        <v>107.23878479003901</v>
      </c>
      <c r="P475" s="47"/>
      <c r="Q475" s="49"/>
      <c r="S475" s="48"/>
      <c r="T475" s="47"/>
      <c r="U475" s="47"/>
      <c r="V475" s="47"/>
      <c r="W475" s="47">
        <v>1.59956419467926</v>
      </c>
      <c r="X475" s="47"/>
      <c r="Y475" s="49"/>
      <c r="AA475" s="48"/>
      <c r="AB475" s="47"/>
      <c r="AC475" s="47"/>
      <c r="AD475" s="47"/>
      <c r="AE475" s="47">
        <v>112.003601074218</v>
      </c>
      <c r="AF475" s="47"/>
      <c r="AG475" s="49"/>
      <c r="AI475" s="48"/>
      <c r="AJ475" s="47"/>
      <c r="AK475" s="47"/>
      <c r="AL475" s="47"/>
      <c r="AM475" s="47">
        <v>6.36437892913818</v>
      </c>
      <c r="AN475" s="47"/>
      <c r="AO475" s="49"/>
      <c r="AQ475" s="48"/>
      <c r="AR475" s="47"/>
      <c r="AS475" s="47"/>
      <c r="AT475" s="47"/>
      <c r="AU475" s="47">
        <v>106.858154296875</v>
      </c>
      <c r="AV475" s="47"/>
      <c r="AW475" s="49"/>
    </row>
    <row r="476" spans="3:49" x14ac:dyDescent="0.3">
      <c r="C476" s="72"/>
      <c r="D476" s="71"/>
      <c r="E476" s="71"/>
      <c r="F476" s="71"/>
      <c r="G476" s="71">
        <v>59.955085754394503</v>
      </c>
      <c r="H476" s="71"/>
      <c r="I476" s="73"/>
      <c r="K476" s="48"/>
      <c r="L476" s="47"/>
      <c r="M476" s="47"/>
      <c r="N476" s="47"/>
      <c r="O476" s="47">
        <v>62.216842651367102</v>
      </c>
      <c r="P476" s="47"/>
      <c r="Q476" s="49"/>
      <c r="S476" s="48"/>
      <c r="T476" s="47"/>
      <c r="U476" s="47"/>
      <c r="V476" s="47"/>
      <c r="W476" s="47">
        <v>0.88081902265548695</v>
      </c>
      <c r="X476" s="47"/>
      <c r="Y476" s="49"/>
      <c r="AA476" s="48"/>
      <c r="AB476" s="47"/>
      <c r="AC476" s="47"/>
      <c r="AD476" s="47"/>
      <c r="AE476" s="47">
        <v>65.826416015625</v>
      </c>
      <c r="AF476" s="47"/>
      <c r="AG476" s="49"/>
      <c r="AI476" s="48"/>
      <c r="AJ476" s="47"/>
      <c r="AK476" s="47"/>
      <c r="AL476" s="47"/>
      <c r="AM476" s="47">
        <v>4.4903926849365199</v>
      </c>
      <c r="AN476" s="47"/>
      <c r="AO476" s="49"/>
      <c r="AQ476" s="48"/>
      <c r="AR476" s="47"/>
      <c r="AS476" s="47"/>
      <c r="AT476" s="47"/>
      <c r="AU476" s="47">
        <v>62.057838439941399</v>
      </c>
      <c r="AV476" s="47"/>
      <c r="AW476" s="49"/>
    </row>
    <row r="477" spans="3:49" x14ac:dyDescent="0.3">
      <c r="C477" s="72"/>
      <c r="D477" s="71"/>
      <c r="E477" s="71"/>
      <c r="F477" s="71"/>
      <c r="G477" s="71">
        <v>113.907218933105</v>
      </c>
      <c r="H477" s="71"/>
      <c r="I477" s="73"/>
      <c r="K477" s="48"/>
      <c r="L477" s="47"/>
      <c r="M477" s="47"/>
      <c r="N477" s="47"/>
      <c r="O477" s="47">
        <v>115.515579223632</v>
      </c>
      <c r="P477" s="47"/>
      <c r="Q477" s="49"/>
      <c r="S477" s="48"/>
      <c r="T477" s="47"/>
      <c r="U477" s="47"/>
      <c r="V477" s="47"/>
      <c r="W477" s="47">
        <v>2.03795933723449</v>
      </c>
      <c r="X477" s="47"/>
      <c r="Y477" s="49"/>
      <c r="AA477" s="48"/>
      <c r="AB477" s="47"/>
      <c r="AC477" s="47"/>
      <c r="AD477" s="47"/>
      <c r="AE477" s="47">
        <v>121.788398742675</v>
      </c>
      <c r="AF477" s="47"/>
      <c r="AG477" s="49"/>
      <c r="AI477" s="48"/>
      <c r="AJ477" s="47"/>
      <c r="AK477" s="47"/>
      <c r="AL477" s="47"/>
      <c r="AM477" s="47">
        <v>8.3107786178588796</v>
      </c>
      <c r="AN477" s="47"/>
      <c r="AO477" s="49"/>
      <c r="AQ477" s="48"/>
      <c r="AR477" s="47"/>
      <c r="AS477" s="47"/>
      <c r="AT477" s="47"/>
      <c r="AU477" s="47">
        <v>114.4833984375</v>
      </c>
      <c r="AV477" s="47"/>
      <c r="AW477" s="49"/>
    </row>
    <row r="478" spans="3:49" x14ac:dyDescent="0.3">
      <c r="C478" s="72"/>
      <c r="D478" s="71"/>
      <c r="E478" s="71"/>
      <c r="F478" s="71"/>
      <c r="G478" s="71">
        <v>113.907218933105</v>
      </c>
      <c r="H478" s="71"/>
      <c r="I478" s="73"/>
      <c r="K478" s="48"/>
      <c r="L478" s="47"/>
      <c r="M478" s="47"/>
      <c r="N478" s="47"/>
      <c r="O478" s="47">
        <v>115.515579223632</v>
      </c>
      <c r="P478" s="47"/>
      <c r="Q478" s="49"/>
      <c r="S478" s="48"/>
      <c r="T478" s="47"/>
      <c r="U478" s="47"/>
      <c r="V478" s="47"/>
      <c r="W478" s="47">
        <v>2.03795933723449</v>
      </c>
      <c r="X478" s="47"/>
      <c r="Y478" s="49"/>
      <c r="AA478" s="48"/>
      <c r="AB478" s="47"/>
      <c r="AC478" s="47"/>
      <c r="AD478" s="47"/>
      <c r="AE478" s="47">
        <v>121.788398742675</v>
      </c>
      <c r="AF478" s="47"/>
      <c r="AG478" s="49"/>
      <c r="AI478" s="48"/>
      <c r="AJ478" s="47"/>
      <c r="AK478" s="47"/>
      <c r="AL478" s="47"/>
      <c r="AM478" s="47">
        <v>8.3107786178588796</v>
      </c>
      <c r="AN478" s="47"/>
      <c r="AO478" s="49"/>
      <c r="AQ478" s="48"/>
      <c r="AR478" s="47"/>
      <c r="AS478" s="47"/>
      <c r="AT478" s="47"/>
      <c r="AU478" s="47">
        <v>114.4833984375</v>
      </c>
      <c r="AV478" s="47"/>
      <c r="AW478" s="49"/>
    </row>
    <row r="479" spans="3:49" x14ac:dyDescent="0.3">
      <c r="C479" s="72"/>
      <c r="D479" s="71"/>
      <c r="E479" s="71"/>
      <c r="F479" s="71"/>
      <c r="G479" s="71">
        <v>113.907218933105</v>
      </c>
      <c r="H479" s="71"/>
      <c r="I479" s="73"/>
      <c r="K479" s="48"/>
      <c r="L479" s="47"/>
      <c r="M479" s="47"/>
      <c r="N479" s="47"/>
      <c r="O479" s="47">
        <v>115.515579223632</v>
      </c>
      <c r="P479" s="47"/>
      <c r="Q479" s="49"/>
      <c r="S479" s="48"/>
      <c r="T479" s="47"/>
      <c r="U479" s="47"/>
      <c r="V479" s="47"/>
      <c r="W479" s="47">
        <v>2.03795933723449</v>
      </c>
      <c r="X479" s="47"/>
      <c r="Y479" s="49"/>
      <c r="AA479" s="48"/>
      <c r="AB479" s="47"/>
      <c r="AC479" s="47"/>
      <c r="AD479" s="47"/>
      <c r="AE479" s="47">
        <v>121.788398742675</v>
      </c>
      <c r="AF479" s="47"/>
      <c r="AG479" s="49"/>
      <c r="AI479" s="48"/>
      <c r="AJ479" s="47"/>
      <c r="AK479" s="47"/>
      <c r="AL479" s="47"/>
      <c r="AM479" s="47">
        <v>8.3107786178588796</v>
      </c>
      <c r="AN479" s="47"/>
      <c r="AO479" s="49"/>
      <c r="AQ479" s="48"/>
      <c r="AR479" s="47"/>
      <c r="AS479" s="47"/>
      <c r="AT479" s="47"/>
      <c r="AU479" s="47">
        <v>114.4833984375</v>
      </c>
      <c r="AV479" s="47"/>
      <c r="AW479" s="49"/>
    </row>
    <row r="480" spans="3:49" x14ac:dyDescent="0.3">
      <c r="C480" s="72"/>
      <c r="D480" s="71"/>
      <c r="E480" s="71"/>
      <c r="F480" s="71"/>
      <c r="G480" s="71">
        <v>113.907218933105</v>
      </c>
      <c r="H480" s="71"/>
      <c r="I480" s="73"/>
      <c r="K480" s="48"/>
      <c r="L480" s="47"/>
      <c r="M480" s="47"/>
      <c r="N480" s="47"/>
      <c r="O480" s="47">
        <v>115.515579223632</v>
      </c>
      <c r="P480" s="47"/>
      <c r="Q480" s="49"/>
      <c r="S480" s="48"/>
      <c r="T480" s="47"/>
      <c r="U480" s="47"/>
      <c r="V480" s="47"/>
      <c r="W480" s="47">
        <v>2.03795933723449</v>
      </c>
      <c r="X480" s="47"/>
      <c r="Y480" s="49"/>
      <c r="AA480" s="48"/>
      <c r="AB480" s="47"/>
      <c r="AC480" s="47"/>
      <c r="AD480" s="47"/>
      <c r="AE480" s="47">
        <v>121.788398742675</v>
      </c>
      <c r="AF480" s="47"/>
      <c r="AG480" s="49"/>
      <c r="AI480" s="48"/>
      <c r="AJ480" s="47"/>
      <c r="AK480" s="47"/>
      <c r="AL480" s="47"/>
      <c r="AM480" s="47">
        <v>8.3107786178588796</v>
      </c>
      <c r="AN480" s="47"/>
      <c r="AO480" s="49"/>
      <c r="AQ480" s="48"/>
      <c r="AR480" s="47"/>
      <c r="AS480" s="47"/>
      <c r="AT480" s="47"/>
      <c r="AU480" s="47">
        <v>114.4833984375</v>
      </c>
      <c r="AV480" s="47"/>
      <c r="AW480" s="49"/>
    </row>
    <row r="481" spans="2:49" x14ac:dyDescent="0.3">
      <c r="C481" s="72"/>
      <c r="D481" s="71"/>
      <c r="E481" s="71"/>
      <c r="F481" s="71"/>
      <c r="G481" s="71">
        <v>123.969146728515</v>
      </c>
      <c r="H481" s="71"/>
      <c r="I481" s="73"/>
      <c r="K481" s="48"/>
      <c r="L481" s="47"/>
      <c r="M481" s="47"/>
      <c r="N481" s="47"/>
      <c r="O481" s="47">
        <v>119.838073730468</v>
      </c>
      <c r="P481" s="47"/>
      <c r="Q481" s="49"/>
      <c r="S481" s="48"/>
      <c r="T481" s="47"/>
      <c r="U481" s="47"/>
      <c r="V481" s="47"/>
      <c r="W481" s="47">
        <v>2.32223272323608</v>
      </c>
      <c r="X481" s="47"/>
      <c r="Y481" s="49"/>
      <c r="AA481" s="48"/>
      <c r="AB481" s="47"/>
      <c r="AC481" s="47"/>
      <c r="AD481" s="47"/>
      <c r="AE481" s="47">
        <v>127.38615417480401</v>
      </c>
      <c r="AF481" s="47"/>
      <c r="AG481" s="49"/>
      <c r="AI481" s="48"/>
      <c r="AJ481" s="47"/>
      <c r="AK481" s="47"/>
      <c r="AL481" s="47"/>
      <c r="AM481" s="47">
        <v>9.8703155517578107</v>
      </c>
      <c r="AN481" s="47"/>
      <c r="AO481" s="49"/>
      <c r="AQ481" s="48"/>
      <c r="AR481" s="47"/>
      <c r="AS481" s="47"/>
      <c r="AT481" s="47"/>
      <c r="AU481" s="47">
        <v>118.66346740722599</v>
      </c>
      <c r="AV481" s="47"/>
      <c r="AW481" s="49"/>
    </row>
    <row r="482" spans="2:49" x14ac:dyDescent="0.3">
      <c r="C482" s="72"/>
      <c r="D482" s="71"/>
      <c r="E482" s="71"/>
      <c r="F482" s="71"/>
      <c r="G482" s="71">
        <v>123.969146728515</v>
      </c>
      <c r="H482" s="71"/>
      <c r="I482" s="73"/>
      <c r="K482" s="48"/>
      <c r="L482" s="47"/>
      <c r="M482" s="47"/>
      <c r="N482" s="47"/>
      <c r="O482" s="47">
        <v>107.66667938232401</v>
      </c>
      <c r="P482" s="47"/>
      <c r="Q482" s="49"/>
      <c r="S482" s="48"/>
      <c r="T482" s="47"/>
      <c r="U482" s="47"/>
      <c r="V482" s="47"/>
      <c r="W482" s="47">
        <v>2.3785345554351802</v>
      </c>
      <c r="X482" s="47"/>
      <c r="Y482" s="49"/>
      <c r="AA482" s="48"/>
      <c r="AB482" s="47"/>
      <c r="AC482" s="47"/>
      <c r="AD482" s="47"/>
      <c r="AE482" s="47">
        <v>115.26692962646401</v>
      </c>
      <c r="AF482" s="47"/>
      <c r="AG482" s="49"/>
      <c r="AI482" s="48"/>
      <c r="AJ482" s="47"/>
      <c r="AK482" s="47"/>
      <c r="AL482" s="47"/>
      <c r="AM482" s="47">
        <v>9.9787864685058594</v>
      </c>
      <c r="AN482" s="47"/>
      <c r="AO482" s="49"/>
      <c r="AQ482" s="48"/>
      <c r="AR482" s="47"/>
      <c r="AS482" s="47"/>
      <c r="AT482" s="47"/>
      <c r="AU482" s="47">
        <v>106.201370239257</v>
      </c>
      <c r="AV482" s="47"/>
      <c r="AW482" s="49"/>
    </row>
    <row r="483" spans="2:49" x14ac:dyDescent="0.3">
      <c r="C483" s="72"/>
      <c r="D483" s="71"/>
      <c r="E483" s="71"/>
      <c r="F483" s="71"/>
      <c r="G483" s="71">
        <v>94.137664794921804</v>
      </c>
      <c r="H483" s="71"/>
      <c r="I483" s="73"/>
      <c r="K483" s="48"/>
      <c r="L483" s="47"/>
      <c r="M483" s="47"/>
      <c r="N483" s="47"/>
      <c r="O483" s="47">
        <v>90.842781066894503</v>
      </c>
      <c r="P483" s="47"/>
      <c r="Q483" s="49"/>
      <c r="S483" s="48"/>
      <c r="T483" s="47"/>
      <c r="U483" s="47"/>
      <c r="V483" s="47"/>
      <c r="W483" s="47">
        <v>1.1971701383590601</v>
      </c>
      <c r="X483" s="47"/>
      <c r="Y483" s="49"/>
      <c r="AA483" s="48"/>
      <c r="AB483" s="47"/>
      <c r="AC483" s="47"/>
      <c r="AD483" s="47"/>
      <c r="AE483" s="47">
        <v>95.633949279785099</v>
      </c>
      <c r="AF483" s="47"/>
      <c r="AG483" s="49"/>
      <c r="AI483" s="48"/>
      <c r="AJ483" s="47"/>
      <c r="AK483" s="47"/>
      <c r="AL483" s="47"/>
      <c r="AM483" s="47">
        <v>5.9883403778076101</v>
      </c>
      <c r="AN483" s="47"/>
      <c r="AO483" s="49"/>
      <c r="AQ483" s="48"/>
      <c r="AR483" s="47"/>
      <c r="AS483" s="47"/>
      <c r="AT483" s="47"/>
      <c r="AU483" s="47">
        <v>90.692214965820298</v>
      </c>
      <c r="AV483" s="47"/>
      <c r="AW483" s="49"/>
    </row>
    <row r="484" spans="2:49" x14ac:dyDescent="0.3">
      <c r="C484" s="72"/>
      <c r="D484" s="71"/>
      <c r="E484" s="71"/>
      <c r="F484" s="71"/>
      <c r="G484" s="71">
        <v>94.137664794921804</v>
      </c>
      <c r="H484" s="71"/>
      <c r="I484" s="73"/>
      <c r="K484" s="48"/>
      <c r="L484" s="47"/>
      <c r="M484" s="47"/>
      <c r="N484" s="47"/>
      <c r="O484" s="47">
        <v>90.842781066894503</v>
      </c>
      <c r="P484" s="47"/>
      <c r="Q484" s="49"/>
      <c r="S484" s="48"/>
      <c r="T484" s="47"/>
      <c r="U484" s="47"/>
      <c r="V484" s="47"/>
      <c r="W484" s="47">
        <v>1.1971701383590601</v>
      </c>
      <c r="X484" s="47"/>
      <c r="Y484" s="49"/>
      <c r="AA484" s="48"/>
      <c r="AB484" s="47"/>
      <c r="AC484" s="47"/>
      <c r="AD484" s="47"/>
      <c r="AE484" s="47">
        <v>95.633949279785099</v>
      </c>
      <c r="AF484" s="47"/>
      <c r="AG484" s="49"/>
      <c r="AI484" s="48"/>
      <c r="AJ484" s="47"/>
      <c r="AK484" s="47"/>
      <c r="AL484" s="47"/>
      <c r="AM484" s="47">
        <v>5.9883403778076101</v>
      </c>
      <c r="AN484" s="47"/>
      <c r="AO484" s="49"/>
      <c r="AQ484" s="48"/>
      <c r="AR484" s="47"/>
      <c r="AS484" s="47"/>
      <c r="AT484" s="47"/>
      <c r="AU484" s="47">
        <v>90.692214965820298</v>
      </c>
      <c r="AV484" s="47"/>
      <c r="AW484" s="49"/>
    </row>
    <row r="485" spans="2:49" x14ac:dyDescent="0.3">
      <c r="C485" s="72"/>
      <c r="D485" s="71"/>
      <c r="E485" s="71"/>
      <c r="F485" s="71"/>
      <c r="G485" s="71">
        <v>106.84603881835901</v>
      </c>
      <c r="H485" s="71"/>
      <c r="I485" s="73"/>
      <c r="K485" s="48"/>
      <c r="L485" s="47"/>
      <c r="M485" s="47"/>
      <c r="N485" s="47"/>
      <c r="O485" s="47">
        <v>103.069854736328</v>
      </c>
      <c r="P485" s="47"/>
      <c r="Q485" s="49"/>
      <c r="S485" s="48"/>
      <c r="T485" s="47"/>
      <c r="U485" s="47"/>
      <c r="V485" s="47"/>
      <c r="W485" s="47">
        <v>1.5588461160659699</v>
      </c>
      <c r="X485" s="47"/>
      <c r="Y485" s="49"/>
      <c r="AA485" s="48"/>
      <c r="AB485" s="47"/>
      <c r="AC485" s="47"/>
      <c r="AD485" s="47"/>
      <c r="AE485" s="47">
        <v>109.651565551757</v>
      </c>
      <c r="AF485" s="47"/>
      <c r="AG485" s="49"/>
      <c r="AI485" s="48"/>
      <c r="AJ485" s="47"/>
      <c r="AK485" s="47"/>
      <c r="AL485" s="47"/>
      <c r="AM485" s="47">
        <v>8.1405553817749006</v>
      </c>
      <c r="AN485" s="47"/>
      <c r="AO485" s="49"/>
      <c r="AQ485" s="48"/>
      <c r="AR485" s="47"/>
      <c r="AS485" s="47"/>
      <c r="AT485" s="47"/>
      <c r="AU485" s="47">
        <v>102.29920959472599</v>
      </c>
      <c r="AV485" s="47"/>
      <c r="AW485" s="49"/>
    </row>
    <row r="486" spans="2:49" x14ac:dyDescent="0.3">
      <c r="C486" s="72"/>
      <c r="D486" s="71"/>
      <c r="E486" s="71"/>
      <c r="F486" s="71"/>
      <c r="G486" s="71">
        <v>94.901771545410099</v>
      </c>
      <c r="H486" s="71"/>
      <c r="I486" s="73"/>
      <c r="K486" s="48"/>
      <c r="L486" s="47"/>
      <c r="M486" s="47"/>
      <c r="N486" s="47"/>
      <c r="O486" s="47">
        <v>103.069854736328</v>
      </c>
      <c r="P486" s="47"/>
      <c r="Q486" s="49"/>
      <c r="S486" s="48"/>
      <c r="T486" s="47"/>
      <c r="U486" s="47"/>
      <c r="V486" s="47"/>
      <c r="W486" s="47">
        <v>1.5588461160659699</v>
      </c>
      <c r="X486" s="47"/>
      <c r="Y486" s="49"/>
      <c r="AA486" s="48"/>
      <c r="AB486" s="47"/>
      <c r="AC486" s="47"/>
      <c r="AD486" s="47"/>
      <c r="AE486" s="47">
        <v>109.651565551757</v>
      </c>
      <c r="AF486" s="47"/>
      <c r="AG486" s="49"/>
      <c r="AI486" s="48"/>
      <c r="AJ486" s="47"/>
      <c r="AK486" s="47"/>
      <c r="AL486" s="47"/>
      <c r="AM486" s="47">
        <v>8.1405553817749006</v>
      </c>
      <c r="AN486" s="47"/>
      <c r="AO486" s="49"/>
      <c r="AQ486" s="48"/>
      <c r="AR486" s="47"/>
      <c r="AS486" s="47"/>
      <c r="AT486" s="47"/>
      <c r="AU486" s="47">
        <v>102.29920959472599</v>
      </c>
      <c r="AV486" s="47"/>
      <c r="AW486" s="49"/>
    </row>
    <row r="487" spans="2:49" ht="15" thickBot="1" x14ac:dyDescent="0.35">
      <c r="C487" s="74"/>
      <c r="D487" s="75"/>
      <c r="E487" s="75"/>
      <c r="F487" s="75"/>
      <c r="G487" s="75">
        <v>123.969146728515</v>
      </c>
      <c r="H487" s="75"/>
      <c r="I487" s="76"/>
      <c r="K487" s="50"/>
      <c r="L487" s="51"/>
      <c r="M487" s="51"/>
      <c r="N487" s="51"/>
      <c r="O487" s="51">
        <v>115.166442871093</v>
      </c>
      <c r="P487" s="51"/>
      <c r="Q487" s="52"/>
      <c r="S487" s="50"/>
      <c r="T487" s="51"/>
      <c r="U487" s="51"/>
      <c r="V487" s="51"/>
      <c r="W487" s="51">
        <v>1.80117082595825</v>
      </c>
      <c r="X487" s="51"/>
      <c r="Y487" s="52"/>
      <c r="AA487" s="50"/>
      <c r="AB487" s="51"/>
      <c r="AC487" s="51"/>
      <c r="AD487" s="51"/>
      <c r="AE487" s="51">
        <v>121.0591506958</v>
      </c>
      <c r="AF487" s="51"/>
      <c r="AG487" s="52"/>
      <c r="AI487" s="50"/>
      <c r="AJ487" s="51"/>
      <c r="AK487" s="51"/>
      <c r="AL487" s="51"/>
      <c r="AM487" s="51">
        <v>7.6938772201537997</v>
      </c>
      <c r="AN487" s="51"/>
      <c r="AO487" s="52"/>
      <c r="AQ487" s="50"/>
      <c r="AR487" s="51"/>
      <c r="AS487" s="51"/>
      <c r="AT487" s="51"/>
      <c r="AU487" s="51">
        <v>114.607444763183</v>
      </c>
      <c r="AV487" s="51"/>
      <c r="AW487" s="52"/>
    </row>
    <row r="488" spans="2:49" x14ac:dyDescent="0.3"/>
    <row r="489" spans="2:49" x14ac:dyDescent="0.3">
      <c r="B489" s="47" t="s">
        <v>68</v>
      </c>
      <c r="C489" s="59">
        <f>MEDIAN(C4:C487)</f>
        <v>4451.01904296875</v>
      </c>
      <c r="D489" s="59">
        <f t="shared" ref="D489:I489" si="0">MEDIAN(D4:D487)</f>
        <v>541.18426513671795</v>
      </c>
      <c r="E489" s="59">
        <f t="shared" si="0"/>
        <v>3371.025146484375</v>
      </c>
      <c r="F489" s="59">
        <f t="shared" si="0"/>
        <v>39.889633178710902</v>
      </c>
      <c r="G489" s="59">
        <f t="shared" si="0"/>
        <v>72.975624084472599</v>
      </c>
      <c r="H489" s="59">
        <f t="shared" si="0"/>
        <v>1140.47607421875</v>
      </c>
      <c r="I489" s="59">
        <f t="shared" si="0"/>
        <v>3212.64916992187</v>
      </c>
      <c r="K489" s="59">
        <f>MEDIAN(K4:K487)</f>
        <v>1441.51489257812</v>
      </c>
      <c r="L489" s="59">
        <f t="shared" ref="L489:Q489" si="1">MEDIAN(L4:L487)</f>
        <v>254.40065002441401</v>
      </c>
      <c r="M489" s="59">
        <f t="shared" si="1"/>
        <v>2929.86352539062</v>
      </c>
      <c r="N489" s="59">
        <f t="shared" si="1"/>
        <v>45.807640075683501</v>
      </c>
      <c r="O489" s="59">
        <f t="shared" si="1"/>
        <v>67.813087463378906</v>
      </c>
      <c r="P489" s="59">
        <f t="shared" si="1"/>
        <v>380.87609863281205</v>
      </c>
      <c r="Q489" s="59">
        <f t="shared" si="1"/>
        <v>786.14215087890602</v>
      </c>
      <c r="S489" s="59">
        <f>MEDIAN(S4:S487)</f>
        <v>1374.82458496093</v>
      </c>
      <c r="T489" s="59">
        <f t="shared" ref="T489:Y489" si="2">MEDIAN(T4:T487)</f>
        <v>165.48121643066401</v>
      </c>
      <c r="U489" s="59">
        <f t="shared" si="2"/>
        <v>2710.4599609375</v>
      </c>
      <c r="V489" s="59">
        <f t="shared" si="2"/>
        <v>0.13833168148994399</v>
      </c>
      <c r="W489" s="59">
        <f t="shared" si="2"/>
        <v>1.59956419467926</v>
      </c>
      <c r="X489" s="59">
        <f t="shared" si="2"/>
        <v>343.50410461425747</v>
      </c>
      <c r="Y489" s="59">
        <f t="shared" si="2"/>
        <v>742.797119140625</v>
      </c>
      <c r="AA489" s="59">
        <f>MEDIAN(AA4:AA487)</f>
        <v>2283.9423828125</v>
      </c>
      <c r="AB489" s="59">
        <f t="shared" ref="AB489:AG489" si="3">MEDIAN(AB4:AB487)</f>
        <v>117.83008575439401</v>
      </c>
      <c r="AC489" s="59">
        <f t="shared" si="3"/>
        <v>702.26531982421795</v>
      </c>
      <c r="AD489" s="59">
        <f t="shared" si="3"/>
        <v>47.796150207519503</v>
      </c>
      <c r="AE489" s="59">
        <f t="shared" si="3"/>
        <v>69.371063232421804</v>
      </c>
      <c r="AF489" s="59">
        <f t="shared" si="3"/>
        <v>501.09143066406199</v>
      </c>
      <c r="AG489" s="59">
        <f t="shared" si="3"/>
        <v>1198.48889160156</v>
      </c>
      <c r="AI489" s="59">
        <f>MEDIAN(AI4:AI487)</f>
        <v>2217.251953125</v>
      </c>
      <c r="AJ489" s="59">
        <f t="shared" ref="AJ489:AO489" si="4">MEDIAN(AJ4:AJ487)</f>
        <v>28.910665512084901</v>
      </c>
      <c r="AK489" s="59">
        <f t="shared" si="4"/>
        <v>470.52526855468699</v>
      </c>
      <c r="AL489" s="59">
        <f t="shared" si="4"/>
        <v>2.1268417835235498</v>
      </c>
      <c r="AM489" s="59">
        <f t="shared" si="4"/>
        <v>4.64747714996337</v>
      </c>
      <c r="AN489" s="59">
        <f t="shared" si="4"/>
        <v>463.71942138671852</v>
      </c>
      <c r="AO489" s="59">
        <f t="shared" si="4"/>
        <v>1155.14392089843</v>
      </c>
      <c r="AQ489" s="59">
        <f>MEDIAN(AQ4:AQ487)</f>
        <v>67.974037170410099</v>
      </c>
      <c r="AR489" s="59">
        <f t="shared" ref="AR489:AW489" si="5">MEDIAN(AR4:AR487)</f>
        <v>88.470268249511705</v>
      </c>
      <c r="AS489" s="59">
        <f t="shared" si="5"/>
        <v>246.88534545898401</v>
      </c>
      <c r="AT489" s="59">
        <f t="shared" si="5"/>
        <v>45.6693115234375</v>
      </c>
      <c r="AU489" s="59">
        <f t="shared" si="5"/>
        <v>66.247482299804602</v>
      </c>
      <c r="AV489" s="59">
        <f t="shared" si="5"/>
        <v>37.393379211425753</v>
      </c>
      <c r="AW489" s="59">
        <f t="shared" si="5"/>
        <v>43.344982147216797</v>
      </c>
    </row>
    <row r="490" spans="2:49" x14ac:dyDescent="0.3">
      <c r="B490" s="47" t="s">
        <v>63</v>
      </c>
      <c r="C490" s="59">
        <f>_xlfn.QUARTILE.EXC(C4:C487,1)</f>
        <v>67.302978515625</v>
      </c>
      <c r="D490" s="59">
        <f t="shared" ref="D490:I490" si="6">_xlfn.QUARTILE.EXC(D4:D487,1)</f>
        <v>541.18426513671795</v>
      </c>
      <c r="E490" s="59">
        <f t="shared" si="6"/>
        <v>2825.3050537109375</v>
      </c>
      <c r="F490" s="59">
        <f t="shared" si="6"/>
        <v>33.048824310302699</v>
      </c>
      <c r="G490" s="59">
        <f t="shared" si="6"/>
        <v>69.184700012207003</v>
      </c>
      <c r="H490" s="59">
        <f t="shared" si="6"/>
        <v>656.75669860839821</v>
      </c>
      <c r="I490" s="59">
        <f t="shared" si="6"/>
        <v>2343.4062194824173</v>
      </c>
      <c r="K490" s="59">
        <f>_xlfn.QUARTILE.EXC(K4:K487,1)</f>
        <v>79.941635131835895</v>
      </c>
      <c r="L490" s="59">
        <f t="shared" ref="L490:Q490" si="7">_xlfn.QUARTILE.EXC(L4:L487,1)</f>
        <v>174.17932128906199</v>
      </c>
      <c r="M490" s="59">
        <f t="shared" si="7"/>
        <v>2793.2444458007799</v>
      </c>
      <c r="N490" s="59">
        <f t="shared" si="7"/>
        <v>43.290746688842745</v>
      </c>
      <c r="O490" s="59">
        <f t="shared" si="7"/>
        <v>61.316047668457003</v>
      </c>
      <c r="P490" s="59">
        <f t="shared" si="7"/>
        <v>279.24197387695301</v>
      </c>
      <c r="Q490" s="59">
        <f t="shared" si="7"/>
        <v>726.02473449707009</v>
      </c>
      <c r="S490" s="59">
        <f>_xlfn.QUARTILE.EXC(S4:S487,1)</f>
        <v>1.29534447193145</v>
      </c>
      <c r="T490" s="59">
        <f t="shared" ref="T490:Y490" si="8">_xlfn.QUARTILE.EXC(T4:T487,1)</f>
        <v>98.264701843261705</v>
      </c>
      <c r="U490" s="59">
        <f t="shared" si="8"/>
        <v>2553.3526611328075</v>
      </c>
      <c r="V490" s="59">
        <f t="shared" si="8"/>
        <v>5.4472889751195901E-2</v>
      </c>
      <c r="W490" s="59">
        <f t="shared" si="8"/>
        <v>1.2869397401809599</v>
      </c>
      <c r="X490" s="59">
        <f t="shared" si="8"/>
        <v>242.059326171875</v>
      </c>
      <c r="Y490" s="59">
        <f t="shared" si="8"/>
        <v>684.4716796875</v>
      </c>
      <c r="AA490" s="59">
        <f>_xlfn.QUARTILE.EXC(AA4:AA487,1)</f>
        <v>81.9530029296875</v>
      </c>
      <c r="AB490" s="59">
        <f t="shared" ref="AB490:AG490" si="9">_xlfn.QUARTILE.EXC(AB4:AB487,1)</f>
        <v>91.530731201171804</v>
      </c>
      <c r="AC490" s="59">
        <f t="shared" si="9"/>
        <v>692.21324157714798</v>
      </c>
      <c r="AD490" s="59">
        <f t="shared" si="9"/>
        <v>45.234836578369098</v>
      </c>
      <c r="AE490" s="59">
        <f t="shared" si="9"/>
        <v>60.996021270751903</v>
      </c>
      <c r="AF490" s="59">
        <f t="shared" si="9"/>
        <v>336.29278564453102</v>
      </c>
      <c r="AG490" s="59">
        <f t="shared" si="9"/>
        <v>1106.7848052978495</v>
      </c>
      <c r="AI490" s="59">
        <f>_xlfn.QUARTILE.EXC(AI4:AI487,1)</f>
        <v>3.3067100048065101</v>
      </c>
      <c r="AJ490" s="59">
        <f t="shared" ref="AJ490:AO490" si="10">_xlfn.QUARTILE.EXC(AJ4:AJ487,1)</f>
        <v>15.6161184310913</v>
      </c>
      <c r="AK490" s="59">
        <f t="shared" si="10"/>
        <v>461.57368469238253</v>
      </c>
      <c r="AL490" s="59">
        <f t="shared" si="10"/>
        <v>1.9657849073410001</v>
      </c>
      <c r="AM490" s="59">
        <f t="shared" si="10"/>
        <v>3.8878396749496424</v>
      </c>
      <c r="AN490" s="59">
        <f t="shared" si="10"/>
        <v>299.110107421875</v>
      </c>
      <c r="AO490" s="59">
        <f t="shared" si="10"/>
        <v>1065.2317962646428</v>
      </c>
      <c r="AQ490" s="59">
        <f>_xlfn.QUARTILE.EXC(AQ4:AQ487,1)</f>
        <v>66.690284729003906</v>
      </c>
      <c r="AR490" s="59">
        <f t="shared" ref="AR490:AW490" si="11">_xlfn.QUARTILE.EXC(AR4:AR487,1)</f>
        <v>78.2069091796875</v>
      </c>
      <c r="AS490" s="59">
        <f t="shared" si="11"/>
        <v>225.24516296386673</v>
      </c>
      <c r="AT490" s="59">
        <f t="shared" si="11"/>
        <v>43.178140640258746</v>
      </c>
      <c r="AU490" s="59">
        <f t="shared" si="11"/>
        <v>57.831813812255803</v>
      </c>
      <c r="AV490" s="59">
        <f t="shared" si="11"/>
        <v>37.224494934082003</v>
      </c>
      <c r="AW490" s="59">
        <f t="shared" si="11"/>
        <v>41.553017616271973</v>
      </c>
    </row>
    <row r="491" spans="2:49" x14ac:dyDescent="0.3">
      <c r="B491" s="84" t="s">
        <v>64</v>
      </c>
      <c r="C491" s="59">
        <f>_xlfn.QUARTILE.EXC(C4:C487,3)</f>
        <v>4673.44140625</v>
      </c>
      <c r="D491" s="59">
        <f t="shared" ref="D491:I491" si="12">_xlfn.QUARTILE.EXC(D4:D487,3)</f>
        <v>541.18426513671795</v>
      </c>
      <c r="E491" s="59">
        <f t="shared" si="12"/>
        <v>5290.3642578125</v>
      </c>
      <c r="F491" s="59">
        <f t="shared" si="12"/>
        <v>39.889633178710902</v>
      </c>
      <c r="G491" s="59">
        <f t="shared" si="12"/>
        <v>91.491279602050696</v>
      </c>
      <c r="H491" s="59">
        <f t="shared" si="12"/>
        <v>1234.3580932617151</v>
      </c>
      <c r="I491" s="59">
        <f t="shared" si="12"/>
        <v>3212.64916992187</v>
      </c>
      <c r="K491" s="59">
        <f>_xlfn.QUARTILE.EXC(K4:K487,3)</f>
        <v>1757.30529785156</v>
      </c>
      <c r="L491" s="59">
        <f t="shared" ref="L491:Q491" si="13">_xlfn.QUARTILE.EXC(L4:L487,3)</f>
        <v>287.17138671875</v>
      </c>
      <c r="M491" s="59">
        <f t="shared" si="13"/>
        <v>3882.5271606445299</v>
      </c>
      <c r="N491" s="59">
        <f t="shared" si="13"/>
        <v>48.583204269409151</v>
      </c>
      <c r="O491" s="59">
        <f t="shared" si="13"/>
        <v>85.851324081420827</v>
      </c>
      <c r="P491" s="59">
        <f t="shared" si="13"/>
        <v>528.07892608642499</v>
      </c>
      <c r="Q491" s="59">
        <f t="shared" si="13"/>
        <v>1095.8516540527326</v>
      </c>
      <c r="S491" s="59">
        <f>_xlfn.QUARTILE.EXC(S4:S487,3)</f>
        <v>1689.33117675781</v>
      </c>
      <c r="T491" s="59">
        <f t="shared" ref="T491:Y491" si="14">_xlfn.QUARTILE.EXC(T4:T487,3)</f>
        <v>200.84237670898401</v>
      </c>
      <c r="U491" s="59">
        <f t="shared" si="14"/>
        <v>3595.94189453125</v>
      </c>
      <c r="V491" s="59">
        <f t="shared" si="14"/>
        <v>0.22074700146913451</v>
      </c>
      <c r="W491" s="59">
        <f t="shared" si="14"/>
        <v>2.2346017360687198</v>
      </c>
      <c r="X491" s="59">
        <f t="shared" si="14"/>
        <v>490.33853149414</v>
      </c>
      <c r="Y491" s="59">
        <f t="shared" si="14"/>
        <v>1047.2848968505848</v>
      </c>
      <c r="AA491" s="59">
        <f>_xlfn.QUARTILE.EXC(AA4:AA487,3)</f>
        <v>2796.74560546875</v>
      </c>
      <c r="AB491" s="59">
        <f t="shared" ref="AB491:AG491" si="15">_xlfn.QUARTILE.EXC(AB4:AB487,3)</f>
        <v>120.04792022705</v>
      </c>
      <c r="AC491" s="59">
        <f t="shared" si="15"/>
        <v>909.37924194335869</v>
      </c>
      <c r="AD491" s="59">
        <f t="shared" si="15"/>
        <v>50.565485000610302</v>
      </c>
      <c r="AE491" s="59">
        <f t="shared" si="15"/>
        <v>90.062417984008775</v>
      </c>
      <c r="AF491" s="59">
        <f t="shared" si="15"/>
        <v>740.23606872558571</v>
      </c>
      <c r="AG491" s="59">
        <f t="shared" si="15"/>
        <v>1641.9316711425724</v>
      </c>
      <c r="AI491" s="59">
        <f>_xlfn.QUARTILE.EXC(AI4:AI487,3)</f>
        <v>2728.771484375</v>
      </c>
      <c r="AJ491" s="59">
        <f t="shared" ref="AJ491:AO491" si="16">_xlfn.QUARTILE.EXC(AJ4:AJ487,3)</f>
        <v>33.718917846679602</v>
      </c>
      <c r="AK491" s="59">
        <f t="shared" si="16"/>
        <v>622.7939453124992</v>
      </c>
      <c r="AL491" s="59">
        <f t="shared" si="16"/>
        <v>2.4332320690155003</v>
      </c>
      <c r="AM491" s="59">
        <f t="shared" si="16"/>
        <v>6.3462281227111799</v>
      </c>
      <c r="AN491" s="59">
        <f t="shared" si="16"/>
        <v>702.49565124511651</v>
      </c>
      <c r="AO491" s="59">
        <f t="shared" si="16"/>
        <v>1593.7992248535124</v>
      </c>
      <c r="AQ491" s="59">
        <f>_xlfn.QUARTILE.EXC(AQ4:AQ487,3)</f>
        <v>78.836090087890597</v>
      </c>
      <c r="AR491" s="59">
        <f t="shared" ref="AR491:AW491" si="17">_xlfn.QUARTILE.EXC(AR4:AR487,3)</f>
        <v>91.371902465820298</v>
      </c>
      <c r="AS491" s="59">
        <f t="shared" si="17"/>
        <v>280.57818603515602</v>
      </c>
      <c r="AT491" s="59">
        <f t="shared" si="17"/>
        <v>48.345727920532198</v>
      </c>
      <c r="AU491" s="59">
        <f t="shared" si="17"/>
        <v>85.459625244140597</v>
      </c>
      <c r="AV491" s="59">
        <f t="shared" si="17"/>
        <v>37.74063968658443</v>
      </c>
      <c r="AW491" s="59">
        <f t="shared" si="17"/>
        <v>48.132411956787074</v>
      </c>
    </row>
    <row r="492" spans="2:49" x14ac:dyDescent="0.3">
      <c r="B492" s="84" t="s">
        <v>72</v>
      </c>
      <c r="C492" s="59">
        <f>COUNT(C4:C487)</f>
        <v>3</v>
      </c>
      <c r="D492" s="59">
        <f t="shared" ref="D492:I492" si="18">COUNT(D4:D487)</f>
        <v>8</v>
      </c>
      <c r="E492" s="59">
        <f t="shared" si="18"/>
        <v>8</v>
      </c>
      <c r="F492" s="59">
        <f t="shared" si="18"/>
        <v>53</v>
      </c>
      <c r="G492" s="59">
        <f t="shared" si="18"/>
        <v>398</v>
      </c>
      <c r="H492" s="59">
        <f t="shared" si="18"/>
        <v>4</v>
      </c>
      <c r="I492" s="59">
        <f t="shared" si="18"/>
        <v>10</v>
      </c>
      <c r="K492" s="59">
        <f>COUNT(K4:K487)</f>
        <v>3</v>
      </c>
      <c r="L492" s="59">
        <f t="shared" ref="L492:Q492" si="19">COUNT(L4:L487)</f>
        <v>8</v>
      </c>
      <c r="M492" s="59">
        <f t="shared" si="19"/>
        <v>8</v>
      </c>
      <c r="N492" s="59">
        <f t="shared" si="19"/>
        <v>53</v>
      </c>
      <c r="O492" s="59">
        <f t="shared" si="19"/>
        <v>398</v>
      </c>
      <c r="P492" s="59">
        <f t="shared" si="19"/>
        <v>4</v>
      </c>
      <c r="Q492" s="59">
        <f t="shared" si="19"/>
        <v>10</v>
      </c>
      <c r="S492" s="59">
        <f>COUNT(S4:S487)</f>
        <v>3</v>
      </c>
      <c r="T492" s="59">
        <f t="shared" ref="T492:Y492" si="20">COUNT(T4:T487)</f>
        <v>8</v>
      </c>
      <c r="U492" s="59">
        <f t="shared" si="20"/>
        <v>8</v>
      </c>
      <c r="V492" s="59">
        <f t="shared" si="20"/>
        <v>53</v>
      </c>
      <c r="W492" s="59">
        <f t="shared" si="20"/>
        <v>398</v>
      </c>
      <c r="X492" s="59">
        <f t="shared" si="20"/>
        <v>4</v>
      </c>
      <c r="Y492" s="59">
        <f t="shared" si="20"/>
        <v>10</v>
      </c>
      <c r="AA492" s="59">
        <f>COUNT(AA4:AA487)</f>
        <v>3</v>
      </c>
      <c r="AB492" s="59">
        <f t="shared" ref="AB492:AG492" si="21">COUNT(AB4:AB487)</f>
        <v>8</v>
      </c>
      <c r="AC492" s="59">
        <f t="shared" si="21"/>
        <v>8</v>
      </c>
      <c r="AD492" s="59">
        <f t="shared" si="21"/>
        <v>53</v>
      </c>
      <c r="AE492" s="59">
        <f t="shared" si="21"/>
        <v>398</v>
      </c>
      <c r="AF492" s="59">
        <f t="shared" si="21"/>
        <v>4</v>
      </c>
      <c r="AG492" s="59">
        <f t="shared" si="21"/>
        <v>10</v>
      </c>
      <c r="AI492" s="59">
        <f>COUNT(AI4:AI487)</f>
        <v>3</v>
      </c>
      <c r="AJ492" s="59">
        <f t="shared" ref="AJ492:AO492" si="22">COUNT(AJ4:AJ487)</f>
        <v>8</v>
      </c>
      <c r="AK492" s="59">
        <f t="shared" si="22"/>
        <v>8</v>
      </c>
      <c r="AL492" s="59">
        <f t="shared" si="22"/>
        <v>53</v>
      </c>
      <c r="AM492" s="59">
        <f t="shared" si="22"/>
        <v>398</v>
      </c>
      <c r="AN492" s="59">
        <f t="shared" si="22"/>
        <v>4</v>
      </c>
      <c r="AO492" s="59">
        <f t="shared" si="22"/>
        <v>10</v>
      </c>
      <c r="AQ492" s="59">
        <f>COUNT(AQ4:AQ487)</f>
        <v>3</v>
      </c>
      <c r="AR492" s="59">
        <f t="shared" ref="AR492:AW492" si="23">COUNT(AR4:AR487)</f>
        <v>8</v>
      </c>
      <c r="AS492" s="59">
        <f t="shared" si="23"/>
        <v>8</v>
      </c>
      <c r="AT492" s="59">
        <f t="shared" si="23"/>
        <v>53</v>
      </c>
      <c r="AU492" s="59">
        <f t="shared" si="23"/>
        <v>398</v>
      </c>
      <c r="AV492" s="59">
        <f t="shared" si="23"/>
        <v>4</v>
      </c>
      <c r="AW492" s="59">
        <f t="shared" si="23"/>
        <v>10</v>
      </c>
    </row>
    <row r="493" spans="2:49" x14ac:dyDescent="0.3">
      <c r="B493" s="84" t="s">
        <v>75</v>
      </c>
      <c r="C493" s="59">
        <f>MIN(C4:C487)</f>
        <v>67.302978515625</v>
      </c>
      <c r="D493" s="59">
        <f t="shared" ref="D493:I493" si="24">MIN(D4:D487)</f>
        <v>279.53146362304602</v>
      </c>
      <c r="E493" s="59">
        <f t="shared" si="24"/>
        <v>2795.39013671875</v>
      </c>
      <c r="F493" s="59">
        <f t="shared" si="24"/>
        <v>25.357772827148398</v>
      </c>
      <c r="G493" s="59">
        <f t="shared" si="24"/>
        <v>49.406059265136697</v>
      </c>
      <c r="H493" s="59">
        <f t="shared" si="24"/>
        <v>495.51690673828102</v>
      </c>
      <c r="I493" s="59">
        <f t="shared" si="24"/>
        <v>1522.85998535156</v>
      </c>
      <c r="K493" s="59">
        <f>MIN(K4:K487)</f>
        <v>79.941635131835895</v>
      </c>
      <c r="L493" s="59">
        <f t="shared" ref="L493:Q493" si="25">MIN(L4:L487)</f>
        <v>130.78790283203099</v>
      </c>
      <c r="M493" s="59">
        <f t="shared" si="25"/>
        <v>2776.6328125</v>
      </c>
      <c r="N493" s="59">
        <f t="shared" si="25"/>
        <v>30.955713272094702</v>
      </c>
      <c r="O493" s="59">
        <f t="shared" si="25"/>
        <v>35.1623725891113</v>
      </c>
      <c r="P493" s="59">
        <f t="shared" si="25"/>
        <v>279.24197387695301</v>
      </c>
      <c r="Q493" s="59">
        <f t="shared" si="25"/>
        <v>525.023681640625</v>
      </c>
      <c r="S493" s="59">
        <f>MIN(S4:S487)</f>
        <v>1.29534447193145</v>
      </c>
      <c r="T493" s="59">
        <f t="shared" ref="T493:Y493" si="26">MIN(T4:T487)</f>
        <v>63.128974914550703</v>
      </c>
      <c r="U493" s="59">
        <f t="shared" si="26"/>
        <v>2533.65502929687</v>
      </c>
      <c r="V493" s="59">
        <f t="shared" si="26"/>
        <v>3.3027451718225999E-4</v>
      </c>
      <c r="W493" s="59">
        <f t="shared" si="26"/>
        <v>0.88081902265548695</v>
      </c>
      <c r="X493" s="59">
        <f t="shared" si="26"/>
        <v>242.059326171875</v>
      </c>
      <c r="Y493" s="59">
        <f t="shared" si="26"/>
        <v>488.943756103515</v>
      </c>
      <c r="AA493" s="59">
        <f>MIN(AA4:AA487)</f>
        <v>81.9530029296875</v>
      </c>
      <c r="AB493" s="59">
        <f t="shared" ref="AB493:AG493" si="27">MIN(AB4:AB487)</f>
        <v>76.349098205566406</v>
      </c>
      <c r="AC493" s="59">
        <f t="shared" si="27"/>
        <v>689.92883300781205</v>
      </c>
      <c r="AD493" s="59">
        <f t="shared" si="27"/>
        <v>32.761867523193303</v>
      </c>
      <c r="AE493" s="59">
        <f t="shared" si="27"/>
        <v>38.878620147705</v>
      </c>
      <c r="AF493" s="59">
        <f t="shared" si="27"/>
        <v>336.29278564453102</v>
      </c>
      <c r="AG493" s="59">
        <f t="shared" si="27"/>
        <v>750.29772949218705</v>
      </c>
      <c r="AI493" s="59">
        <f>MIN(AI4:AI487)</f>
        <v>3.3067100048065101</v>
      </c>
      <c r="AJ493" s="59">
        <f t="shared" ref="AJ493:AO493" si="28">MIN(AJ4:AJ487)</f>
        <v>8.6901769638061506</v>
      </c>
      <c r="AK493" s="59">
        <f t="shared" si="28"/>
        <v>459.28738403320301</v>
      </c>
      <c r="AL493" s="59">
        <f t="shared" si="28"/>
        <v>1.7045756578445399</v>
      </c>
      <c r="AM493" s="59">
        <f t="shared" si="28"/>
        <v>2.9265542030334402</v>
      </c>
      <c r="AN493" s="59">
        <f t="shared" si="28"/>
        <v>299.110107421875</v>
      </c>
      <c r="AO493" s="59">
        <f t="shared" si="28"/>
        <v>714.21783447265602</v>
      </c>
      <c r="AQ493" s="59">
        <f>MIN(AQ4:AQ487)</f>
        <v>66.690284729003906</v>
      </c>
      <c r="AR493" s="59">
        <f t="shared" ref="AR493:AW493" si="29">MIN(AR4:AR487)</f>
        <v>69.797760009765597</v>
      </c>
      <c r="AS493" s="59">
        <f t="shared" si="29"/>
        <v>222.35853576660099</v>
      </c>
      <c r="AT493" s="59">
        <f t="shared" si="29"/>
        <v>30.953990936279201</v>
      </c>
      <c r="AU493" s="59">
        <f t="shared" si="29"/>
        <v>31.586235046386701</v>
      </c>
      <c r="AV493" s="59">
        <f t="shared" si="29"/>
        <v>37.224494934082003</v>
      </c>
      <c r="AW493" s="59">
        <f t="shared" si="29"/>
        <v>36.079929351806598</v>
      </c>
    </row>
    <row r="494" spans="2:49" x14ac:dyDescent="0.3">
      <c r="B494" s="84" t="s">
        <v>76</v>
      </c>
      <c r="C494" s="59">
        <f>MAX(C4:C487)</f>
        <v>4673.44140625</v>
      </c>
      <c r="D494" s="59">
        <f t="shared" ref="D494:I494" si="30">MAX(D4:D487)</f>
        <v>541.18426513671795</v>
      </c>
      <c r="E494" s="59">
        <f t="shared" si="30"/>
        <v>5538.76513671875</v>
      </c>
      <c r="F494" s="59">
        <f t="shared" si="30"/>
        <v>59.448318481445298</v>
      </c>
      <c r="G494" s="59">
        <f t="shared" si="30"/>
        <v>195.42825317382801</v>
      </c>
      <c r="H494" s="59">
        <f t="shared" si="30"/>
        <v>1265.65209960937</v>
      </c>
      <c r="I494" s="59">
        <f t="shared" si="30"/>
        <v>4278.92138671875</v>
      </c>
      <c r="K494" s="59">
        <f>MAX(K4:K487)</f>
        <v>1757.30529785156</v>
      </c>
      <c r="L494" s="59">
        <f t="shared" ref="L494:Q494" si="31">MAX(L4:L487)</f>
        <v>441.97238159179602</v>
      </c>
      <c r="M494" s="59">
        <f t="shared" si="31"/>
        <v>4374.669921875</v>
      </c>
      <c r="N494" s="59">
        <f t="shared" si="31"/>
        <v>64.036224365234304</v>
      </c>
      <c r="O494" s="59">
        <f t="shared" si="31"/>
        <v>119.838073730468</v>
      </c>
      <c r="P494" s="59">
        <f t="shared" si="31"/>
        <v>543.26849365234295</v>
      </c>
      <c r="Q494" s="59">
        <f t="shared" si="31"/>
        <v>1253.88452148437</v>
      </c>
      <c r="S494" s="59">
        <f>MAX(S4:S487)</f>
        <v>1689.33117675781</v>
      </c>
      <c r="T494" s="59">
        <f t="shared" ref="T494:Y494" si="32">MAX(T4:T487)</f>
        <v>337.58157348632801</v>
      </c>
      <c r="U494" s="59">
        <f t="shared" si="32"/>
        <v>4116.69677734375</v>
      </c>
      <c r="V494" s="59">
        <f t="shared" si="32"/>
        <v>0.91980987787246704</v>
      </c>
      <c r="W494" s="59">
        <f t="shared" si="32"/>
        <v>29.276748657226499</v>
      </c>
      <c r="X494" s="59">
        <f t="shared" si="32"/>
        <v>505.46841430664</v>
      </c>
      <c r="Y494" s="59">
        <f t="shared" si="32"/>
        <v>1201.74279785156</v>
      </c>
      <c r="AA494" s="59">
        <f>MAX(AA4:AA487)</f>
        <v>2796.74560546875</v>
      </c>
      <c r="AB494" s="59">
        <f t="shared" ref="AB494:AG494" si="33">MAX(AB4:AB487)</f>
        <v>166.35296630859301</v>
      </c>
      <c r="AC494" s="59">
        <f t="shared" si="33"/>
        <v>921.44183349609295</v>
      </c>
      <c r="AD494" s="59">
        <f t="shared" si="33"/>
        <v>66.276824951171804</v>
      </c>
      <c r="AE494" s="59">
        <f t="shared" si="33"/>
        <v>127.38615417480401</v>
      </c>
      <c r="AF494" s="59">
        <f t="shared" si="33"/>
        <v>765.01806640625</v>
      </c>
      <c r="AG494" s="59">
        <f t="shared" si="33"/>
        <v>1919.05151367187</v>
      </c>
      <c r="AI494" s="59">
        <f>MAX(AI4:AI487)</f>
        <v>2728.771484375</v>
      </c>
      <c r="AJ494" s="59">
        <f t="shared" ref="AJ494:AO494" si="34">MAX(AJ4:AJ487)</f>
        <v>61.962162017822202</v>
      </c>
      <c r="AK494" s="59">
        <f t="shared" si="34"/>
        <v>663.468505859375</v>
      </c>
      <c r="AL494" s="59">
        <f t="shared" si="34"/>
        <v>3.3104622364044101</v>
      </c>
      <c r="AM494" s="59">
        <f t="shared" si="34"/>
        <v>19.048116683959901</v>
      </c>
      <c r="AN494" s="59">
        <f t="shared" si="34"/>
        <v>727.21795654296795</v>
      </c>
      <c r="AO494" s="59">
        <f t="shared" si="34"/>
        <v>1865.17236328125</v>
      </c>
      <c r="AQ494" s="59">
        <f>MAX(AQ4:AQ487)</f>
        <v>78.836090087890597</v>
      </c>
      <c r="AR494" s="59">
        <f t="shared" ref="AR494:AW494" si="35">MAX(AR4:AR487)</f>
        <v>106.763496398925</v>
      </c>
      <c r="AS494" s="59">
        <f t="shared" si="35"/>
        <v>303.02444458007801</v>
      </c>
      <c r="AT494" s="59">
        <f t="shared" si="35"/>
        <v>63.124824523925703</v>
      </c>
      <c r="AU494" s="59">
        <f t="shared" si="35"/>
        <v>118.66346740722599</v>
      </c>
      <c r="AV494" s="59">
        <f t="shared" si="35"/>
        <v>37.800098419189403</v>
      </c>
      <c r="AW494" s="59">
        <f t="shared" si="35"/>
        <v>53.879177093505803</v>
      </c>
    </row>
    <row r="495" spans="2:49" x14ac:dyDescent="0.3"/>
  </sheetData>
  <pageMargins left="0.7" right="0.7" top="0.78740157499999996" bottom="0.78740157499999996" header="0.3" footer="0.3"/>
  <ignoredErrors>
    <ignoredError sqref="C3:I3" numberStoredAsText="1"/>
    <ignoredError sqref="K489:Q494 S489:Y494 AA489:AG494 AQ489:AW494 AI489:AO494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MunitionPileStats</vt:lpstr>
      <vt:lpstr>1. Distance distribution</vt:lpstr>
      <vt:lpstr>2. Traffic (elbow graph)</vt:lpstr>
      <vt:lpstr>3. Traffic (clusters)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Frey, Torsten</dc:creator>
  <cp:lastModifiedBy>Torsten Frey</cp:lastModifiedBy>
  <dcterms:created xsi:type="dcterms:W3CDTF">2015-06-05T18:19:34Z</dcterms:created>
  <dcterms:modified xsi:type="dcterms:W3CDTF">2025-12-19T10:19:30Z</dcterms:modified>
</cp:coreProperties>
</file>